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ikeuchi\Desktop\"/>
    </mc:Choice>
  </mc:AlternateContent>
  <bookViews>
    <workbookView xWindow="0" yWindow="0" windowWidth="14670" windowHeight="11340" tabRatio="841" activeTab="1"/>
  </bookViews>
  <sheets>
    <sheet name="部員名簿" sheetId="1" r:id="rId1"/>
    <sheet name="部員名簿から引用（様式１）" sheetId="9" r:id="rId2"/>
    <sheet name="直接入力（様式１）" sheetId="6" r:id="rId3"/>
    <sheet name="様式２" sheetId="11" r:id="rId4"/>
  </sheets>
  <definedNames>
    <definedName name="_xlnm.Print_Area" localSheetId="2">'直接入力（様式１）'!$C$5:$AD$57</definedName>
    <definedName name="_xlnm.Print_Area" localSheetId="0">部員名簿!$B$2:$N$64</definedName>
    <definedName name="_xlnm.Print_Area" localSheetId="1">'部員名簿から引用（様式１）'!$D$7:$AE$59</definedName>
    <definedName name="_xlnm.Print_Area" localSheetId="3">様式２!$B$2:$V$49</definedName>
  </definedNames>
  <calcPr calcId="977461"/>
</workbook>
</file>

<file path=xl/calcChain.xml><?xml version="1.0" encoding="utf-8"?>
<calcChain xmlns="http://schemas.openxmlformats.org/spreadsheetml/2006/main">
  <c r="K54" i="9" l="1"/>
  <c r="K52" i="9"/>
  <c r="K50" i="9"/>
  <c r="K48" i="9"/>
  <c r="K46" i="9"/>
  <c r="K44" i="9"/>
  <c r="K42" i="9"/>
  <c r="K40" i="9"/>
  <c r="K38" i="9"/>
  <c r="K36" i="9"/>
  <c r="K34" i="9"/>
  <c r="L54" i="9"/>
  <c r="L52" i="9"/>
  <c r="L50" i="9"/>
  <c r="L48" i="9"/>
  <c r="L46" i="9"/>
  <c r="L44" i="9"/>
  <c r="L42" i="9"/>
  <c r="L40" i="9"/>
  <c r="L38" i="9"/>
  <c r="L36" i="9"/>
  <c r="L34" i="9"/>
  <c r="E36" i="9"/>
  <c r="M36" i="9"/>
  <c r="N36" i="9"/>
  <c r="O36" i="9"/>
  <c r="P36" i="9"/>
  <c r="Q36" i="9"/>
  <c r="R36" i="9"/>
  <c r="U36" i="9"/>
  <c r="W36" i="9"/>
  <c r="Y36" i="9"/>
  <c r="Z36" i="9"/>
  <c r="AA36" i="9"/>
  <c r="AB36" i="9"/>
  <c r="AC36" i="9"/>
  <c r="AD36" i="9"/>
  <c r="AE36" i="9"/>
  <c r="Y37" i="9"/>
  <c r="Z37" i="9"/>
  <c r="AA37" i="9"/>
  <c r="AB37" i="9"/>
  <c r="AC37" i="9"/>
  <c r="AD37" i="9"/>
  <c r="AE37" i="9"/>
  <c r="E38" i="9"/>
  <c r="M38" i="9"/>
  <c r="N38" i="9"/>
  <c r="O38" i="9"/>
  <c r="P38" i="9"/>
  <c r="Q38" i="9"/>
  <c r="R38" i="9"/>
  <c r="U38" i="9"/>
  <c r="W38" i="9"/>
  <c r="Y38" i="9"/>
  <c r="Z38" i="9"/>
  <c r="AA38" i="9"/>
  <c r="AB38" i="9"/>
  <c r="AC38" i="9"/>
  <c r="AD38" i="9"/>
  <c r="AE38" i="9"/>
  <c r="Y39" i="9"/>
  <c r="Z39" i="9"/>
  <c r="AA39" i="9"/>
  <c r="AB39" i="9"/>
  <c r="AC39" i="9"/>
  <c r="AD39" i="9"/>
  <c r="AE39" i="9"/>
  <c r="E40" i="9"/>
  <c r="M40" i="9"/>
  <c r="N40" i="9"/>
  <c r="O40" i="9"/>
  <c r="P40" i="9"/>
  <c r="Q40" i="9"/>
  <c r="R40" i="9"/>
  <c r="U40" i="9"/>
  <c r="W40" i="9"/>
  <c r="Y40" i="9"/>
  <c r="Z40" i="9"/>
  <c r="AA40" i="9"/>
  <c r="AB40" i="9"/>
  <c r="AC40" i="9"/>
  <c r="AD40" i="9"/>
  <c r="AE40" i="9"/>
  <c r="Y41" i="9"/>
  <c r="Z41" i="9"/>
  <c r="AA41" i="9"/>
  <c r="AB41" i="9"/>
  <c r="AC41" i="9"/>
  <c r="AD41" i="9"/>
  <c r="AE41" i="9"/>
  <c r="E42" i="9"/>
  <c r="M42" i="9"/>
  <c r="N42" i="9"/>
  <c r="O42" i="9"/>
  <c r="P42" i="9"/>
  <c r="Q42" i="9"/>
  <c r="R42" i="9"/>
  <c r="U42" i="9"/>
  <c r="W42" i="9"/>
  <c r="Y42" i="9"/>
  <c r="Z42" i="9"/>
  <c r="AA42" i="9"/>
  <c r="AB42" i="9"/>
  <c r="AC42" i="9"/>
  <c r="AD42" i="9"/>
  <c r="AE42" i="9"/>
  <c r="Y43" i="9"/>
  <c r="Z43" i="9"/>
  <c r="AA43" i="9"/>
  <c r="AB43" i="9"/>
  <c r="AC43" i="9"/>
  <c r="AD43" i="9"/>
  <c r="AE43" i="9"/>
  <c r="E44" i="9"/>
  <c r="M44" i="9"/>
  <c r="N44" i="9"/>
  <c r="O44" i="9"/>
  <c r="P44" i="9"/>
  <c r="Q44" i="9"/>
  <c r="R44" i="9"/>
  <c r="U44" i="9"/>
  <c r="W44" i="9"/>
  <c r="Y44" i="9"/>
  <c r="Z44" i="9"/>
  <c r="AA44" i="9"/>
  <c r="AB44" i="9"/>
  <c r="AC44" i="9"/>
  <c r="AD44" i="9"/>
  <c r="AE44" i="9"/>
  <c r="Y45" i="9"/>
  <c r="Z45" i="9"/>
  <c r="AA45" i="9"/>
  <c r="AB45" i="9"/>
  <c r="AC45" i="9"/>
  <c r="AD45" i="9"/>
  <c r="AE45" i="9"/>
  <c r="W8" i="9"/>
  <c r="M16" i="9"/>
  <c r="Z8" i="9"/>
  <c r="K32" i="9"/>
  <c r="K30" i="9"/>
  <c r="K28" i="9"/>
  <c r="K26" i="9"/>
  <c r="K24" i="9"/>
  <c r="K22" i="9"/>
  <c r="K20" i="9"/>
  <c r="K18" i="9"/>
  <c r="L32" i="9"/>
  <c r="L30" i="9"/>
  <c r="L28" i="9"/>
  <c r="L26" i="9"/>
  <c r="L24" i="9"/>
  <c r="L22" i="9"/>
  <c r="L20" i="9"/>
  <c r="L18" i="9"/>
  <c r="K16" i="9"/>
  <c r="Y55" i="9"/>
  <c r="Y54" i="9"/>
  <c r="Y53" i="9"/>
  <c r="Y52" i="9"/>
  <c r="Y51" i="9"/>
  <c r="Y50" i="9"/>
  <c r="Y49" i="9"/>
  <c r="Y48" i="9"/>
  <c r="Y47" i="9"/>
  <c r="Y46" i="9"/>
  <c r="Y35" i="9"/>
  <c r="Y34" i="9"/>
  <c r="Y33" i="9"/>
  <c r="Y32" i="9"/>
  <c r="Y31" i="9"/>
  <c r="Y30" i="9"/>
  <c r="Y29" i="9"/>
  <c r="Y28" i="9"/>
  <c r="Y27" i="9"/>
  <c r="Y26" i="9"/>
  <c r="Y25" i="9"/>
  <c r="Y24" i="9"/>
  <c r="Y23" i="9"/>
  <c r="Y22" i="9"/>
  <c r="Y21" i="9"/>
  <c r="Y20" i="9"/>
  <c r="Y17" i="9"/>
  <c r="Y19" i="9"/>
  <c r="Y18" i="9"/>
  <c r="W54" i="9"/>
  <c r="U54" i="9"/>
  <c r="W52" i="9"/>
  <c r="U52" i="9"/>
  <c r="W50" i="9"/>
  <c r="U50" i="9"/>
  <c r="W48" i="9"/>
  <c r="U48" i="9"/>
  <c r="W46" i="9"/>
  <c r="U46" i="9"/>
  <c r="W34" i="9"/>
  <c r="U34" i="9"/>
  <c r="W32" i="9"/>
  <c r="U32" i="9"/>
  <c r="W30" i="9"/>
  <c r="U30" i="9"/>
  <c r="W28" i="9"/>
  <c r="U28" i="9"/>
  <c r="W26" i="9"/>
  <c r="U26" i="9"/>
  <c r="W24" i="9"/>
  <c r="U24" i="9"/>
  <c r="W22" i="9"/>
  <c r="U22" i="9"/>
  <c r="W20" i="9"/>
  <c r="U20" i="9"/>
  <c r="W18" i="9"/>
  <c r="U18" i="9"/>
  <c r="O52" i="9"/>
  <c r="R54" i="9"/>
  <c r="R52" i="9"/>
  <c r="R50" i="9"/>
  <c r="R48" i="9"/>
  <c r="R46" i="9"/>
  <c r="R34" i="9"/>
  <c r="R32" i="9"/>
  <c r="R30" i="9"/>
  <c r="R28" i="9"/>
  <c r="R26" i="9"/>
  <c r="R24" i="9"/>
  <c r="R22" i="9"/>
  <c r="R20" i="9"/>
  <c r="R18" i="9"/>
  <c r="O54" i="9"/>
  <c r="O50" i="9"/>
  <c r="O48" i="9"/>
  <c r="O46" i="9"/>
  <c r="O34" i="9"/>
  <c r="O32" i="9"/>
  <c r="O30" i="9"/>
  <c r="O28" i="9"/>
  <c r="O26" i="9"/>
  <c r="O24" i="9"/>
  <c r="O22" i="9"/>
  <c r="O20" i="9"/>
  <c r="O18" i="9"/>
  <c r="M54" i="9"/>
  <c r="M52" i="9"/>
  <c r="M50" i="9"/>
  <c r="M48" i="9"/>
  <c r="M46" i="9"/>
  <c r="M34" i="9"/>
  <c r="M32" i="9"/>
  <c r="M30" i="9"/>
  <c r="M28" i="9"/>
  <c r="M26" i="9"/>
  <c r="M24" i="9"/>
  <c r="M22" i="9"/>
  <c r="M20" i="9"/>
  <c r="M18" i="9"/>
  <c r="E54" i="9"/>
  <c r="E52" i="9"/>
  <c r="E50" i="9"/>
  <c r="E48" i="9"/>
  <c r="E46" i="9"/>
  <c r="E34" i="9"/>
  <c r="E32" i="9"/>
  <c r="E30" i="9"/>
  <c r="E28" i="9"/>
  <c r="E26" i="9"/>
  <c r="E24" i="9"/>
  <c r="E22" i="9"/>
  <c r="E20" i="9"/>
  <c r="E18" i="9"/>
  <c r="E16" i="9"/>
  <c r="Y16" i="9"/>
  <c r="W16" i="9"/>
  <c r="U16" i="9"/>
  <c r="R16" i="9"/>
  <c r="O16" i="9"/>
  <c r="L16" i="9"/>
  <c r="D6" i="6"/>
  <c r="I5" i="6"/>
  <c r="C5" i="6"/>
  <c r="Q54" i="9"/>
  <c r="P54" i="9"/>
  <c r="N54" i="9"/>
  <c r="Q52" i="9"/>
  <c r="P52" i="9"/>
  <c r="N52" i="9"/>
  <c r="Q50" i="9"/>
  <c r="P50" i="9"/>
  <c r="N50" i="9"/>
  <c r="Q48" i="9"/>
  <c r="P48" i="9"/>
  <c r="N48" i="9"/>
  <c r="Q46" i="9"/>
  <c r="P46" i="9"/>
  <c r="N46" i="9"/>
  <c r="Q34" i="9"/>
  <c r="P34" i="9"/>
  <c r="N34" i="9"/>
  <c r="Q32" i="9"/>
  <c r="P32" i="9"/>
  <c r="N32" i="9"/>
  <c r="Q30" i="9"/>
  <c r="P30" i="9"/>
  <c r="N30" i="9"/>
  <c r="Q28" i="9"/>
  <c r="P28" i="9"/>
  <c r="N28" i="9"/>
  <c r="Q26" i="9"/>
  <c r="P26" i="9"/>
  <c r="N26" i="9"/>
  <c r="Q24" i="9"/>
  <c r="P24" i="9"/>
  <c r="N24" i="9"/>
  <c r="Q22" i="9"/>
  <c r="P22" i="9"/>
  <c r="N22" i="9"/>
  <c r="Q20" i="9"/>
  <c r="P20" i="9"/>
  <c r="N20" i="9"/>
  <c r="Q18" i="9"/>
  <c r="P18" i="9"/>
  <c r="N18" i="9"/>
  <c r="Q16" i="9"/>
  <c r="P16" i="9"/>
  <c r="N16" i="9"/>
  <c r="AE55" i="9"/>
  <c r="AD55" i="9"/>
  <c r="AC55" i="9"/>
  <c r="AB55" i="9"/>
  <c r="AA55" i="9"/>
  <c r="Z55" i="9"/>
  <c r="AE54" i="9"/>
  <c r="AD54" i="9"/>
  <c r="AC54" i="9"/>
  <c r="AB54" i="9"/>
  <c r="AA54" i="9"/>
  <c r="Z54" i="9"/>
  <c r="AE53" i="9"/>
  <c r="AD53" i="9"/>
  <c r="AC53" i="9"/>
  <c r="AB53" i="9"/>
  <c r="AA53" i="9"/>
  <c r="Z53" i="9"/>
  <c r="AE52" i="9"/>
  <c r="AD52" i="9"/>
  <c r="AC52" i="9"/>
  <c r="AB52" i="9"/>
  <c r="AA52" i="9"/>
  <c r="Z52" i="9"/>
  <c r="AE51" i="9"/>
  <c r="AD51" i="9"/>
  <c r="AC51" i="9"/>
  <c r="AB51" i="9"/>
  <c r="AA51" i="9"/>
  <c r="Z51" i="9"/>
  <c r="AE50" i="9"/>
  <c r="AD50" i="9"/>
  <c r="AC50" i="9"/>
  <c r="AB50" i="9"/>
  <c r="AA50" i="9"/>
  <c r="Z50" i="9"/>
  <c r="AE49" i="9"/>
  <c r="AD49" i="9"/>
  <c r="AC49" i="9"/>
  <c r="AB49" i="9"/>
  <c r="AA49" i="9"/>
  <c r="Z49" i="9"/>
  <c r="AE48" i="9"/>
  <c r="AD48" i="9"/>
  <c r="AC48" i="9"/>
  <c r="AB48" i="9"/>
  <c r="AA48" i="9"/>
  <c r="Z48" i="9"/>
  <c r="AE47" i="9"/>
  <c r="AD47" i="9"/>
  <c r="AC47" i="9"/>
  <c r="AB47" i="9"/>
  <c r="AA47" i="9"/>
  <c r="Z47" i="9"/>
  <c r="AE46" i="9"/>
  <c r="AD46" i="9"/>
  <c r="AC46" i="9"/>
  <c r="AB46" i="9"/>
  <c r="AA46" i="9"/>
  <c r="Z46" i="9"/>
  <c r="AE35" i="9"/>
  <c r="AD35" i="9"/>
  <c r="AC35" i="9"/>
  <c r="AB35" i="9"/>
  <c r="AA35" i="9"/>
  <c r="Z35" i="9"/>
  <c r="AE34" i="9"/>
  <c r="AD34" i="9"/>
  <c r="AC34" i="9"/>
  <c r="AB34" i="9"/>
  <c r="AA34" i="9"/>
  <c r="Z34" i="9"/>
  <c r="AE33" i="9"/>
  <c r="AD33" i="9"/>
  <c r="AC33" i="9"/>
  <c r="AB33" i="9"/>
  <c r="AA33" i="9"/>
  <c r="Z33" i="9"/>
  <c r="AE32" i="9"/>
  <c r="AD32" i="9"/>
  <c r="AC32" i="9"/>
  <c r="AB32" i="9"/>
  <c r="AA32" i="9"/>
  <c r="Z32" i="9"/>
  <c r="AE31" i="9"/>
  <c r="AD31" i="9"/>
  <c r="AC31" i="9"/>
  <c r="AB31" i="9"/>
  <c r="AA31" i="9"/>
  <c r="Z31" i="9"/>
  <c r="AE30" i="9"/>
  <c r="AD30" i="9"/>
  <c r="AC30" i="9"/>
  <c r="AB30" i="9"/>
  <c r="AA30" i="9"/>
  <c r="Z30" i="9"/>
  <c r="AE29" i="9"/>
  <c r="AD29" i="9"/>
  <c r="AC29" i="9"/>
  <c r="AB29" i="9"/>
  <c r="AA29" i="9"/>
  <c r="Z29" i="9"/>
  <c r="AE28" i="9"/>
  <c r="AD28" i="9"/>
  <c r="AC28" i="9"/>
  <c r="AB28" i="9"/>
  <c r="AA28" i="9"/>
  <c r="Z28" i="9"/>
  <c r="AE27" i="9"/>
  <c r="AD27" i="9"/>
  <c r="AC27" i="9"/>
  <c r="AB27" i="9"/>
  <c r="AA27" i="9"/>
  <c r="Z27" i="9"/>
  <c r="AE26" i="9"/>
  <c r="AD26" i="9"/>
  <c r="AC26" i="9"/>
  <c r="AB26" i="9"/>
  <c r="AA26" i="9"/>
  <c r="Z26" i="9"/>
  <c r="AE25" i="9"/>
  <c r="AD25" i="9"/>
  <c r="AC25" i="9"/>
  <c r="AB25" i="9"/>
  <c r="AA25" i="9"/>
  <c r="Z25" i="9"/>
  <c r="AE24" i="9"/>
  <c r="AD24" i="9"/>
  <c r="AC24" i="9"/>
  <c r="AB24" i="9"/>
  <c r="AA24" i="9"/>
  <c r="Z24" i="9"/>
  <c r="AE23" i="9"/>
  <c r="AD23" i="9"/>
  <c r="AC23" i="9"/>
  <c r="AB23" i="9"/>
  <c r="AA23" i="9"/>
  <c r="Z23" i="9"/>
  <c r="AE22" i="9"/>
  <c r="AD22" i="9"/>
  <c r="AC22" i="9"/>
  <c r="AB22" i="9"/>
  <c r="AA22" i="9"/>
  <c r="Z22" i="9"/>
  <c r="AE21" i="9"/>
  <c r="AD21" i="9"/>
  <c r="AC21" i="9"/>
  <c r="AB21" i="9"/>
  <c r="AA21" i="9"/>
  <c r="Z21" i="9"/>
  <c r="AE20" i="9"/>
  <c r="AD20" i="9"/>
  <c r="AC20" i="9"/>
  <c r="AB20" i="9"/>
  <c r="AA20" i="9"/>
  <c r="Z20" i="9"/>
  <c r="AE19" i="9"/>
  <c r="AD19" i="9"/>
  <c r="AC19" i="9"/>
  <c r="AB19" i="9"/>
  <c r="AA19" i="9"/>
  <c r="Z19" i="9"/>
  <c r="AE18" i="9"/>
  <c r="AD18" i="9"/>
  <c r="AC18" i="9"/>
  <c r="AB18" i="9"/>
  <c r="AA18" i="9"/>
  <c r="Z18" i="9"/>
  <c r="AE17" i="9"/>
  <c r="AD17" i="9"/>
  <c r="AC17" i="9"/>
  <c r="AB17" i="9"/>
  <c r="AA17" i="9"/>
  <c r="Z17" i="9"/>
  <c r="AE16" i="9"/>
  <c r="AD16" i="9"/>
  <c r="AC16" i="9"/>
  <c r="AB16" i="9"/>
  <c r="AA16" i="9"/>
  <c r="Z16" i="9"/>
  <c r="D7" i="9"/>
  <c r="E8" i="9"/>
  <c r="J7" i="9"/>
</calcChain>
</file>

<file path=xl/sharedStrings.xml><?xml version="1.0" encoding="utf-8"?>
<sst xmlns="http://schemas.openxmlformats.org/spreadsheetml/2006/main" count="564" uniqueCount="118">
  <si>
    <t>年</t>
    <rPh sb="0" eb="1">
      <t>ネン</t>
    </rPh>
    <phoneticPr fontId="1"/>
  </si>
  <si>
    <t>氏　　　名</t>
    <rPh sb="0" eb="1">
      <t>シ</t>
    </rPh>
    <rPh sb="4" eb="5">
      <t>メイ</t>
    </rPh>
    <phoneticPr fontId="1"/>
  </si>
  <si>
    <t>マネージャー</t>
    <phoneticPr fontId="1"/>
  </si>
  <si>
    <t>コーチ</t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</si>
  <si>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</si>
  <si>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印</t>
    <rPh sb="0" eb="1">
      <t>イン</t>
    </rPh>
    <phoneticPr fontId="1"/>
  </si>
  <si>
    <t>学年</t>
    <rPh sb="0" eb="2">
      <t>ガクネン</t>
    </rPh>
    <phoneticPr fontId="1"/>
  </si>
  <si>
    <t>番号</t>
    <rPh sb="0" eb="2">
      <t>バンゴウ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</si>
  <si>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</si>
  <si>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</si>
  <si>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外</t>
    <rPh sb="0" eb="1">
      <t>ソト</t>
    </rPh>
    <phoneticPr fontId="1"/>
  </si>
  <si>
    <t>ふりがな</t>
    <phoneticPr fontId="1"/>
  </si>
  <si>
    <t>Ａコーチ</t>
    <phoneticPr fontId="1"/>
  </si>
  <si>
    <t>〃</t>
    <phoneticPr fontId="1"/>
  </si>
  <si>
    <t>　　上記の者は本校在学生徒で、標記大会に出場することを認め参加を申し込みます。</t>
    <rPh sb="2" eb="4">
      <t>ジョウキ</t>
    </rPh>
    <rPh sb="5" eb="6">
      <t>モノ</t>
    </rPh>
    <rPh sb="7" eb="9">
      <t>ホンコウ</t>
    </rPh>
    <rPh sb="9" eb="11">
      <t>ザイガク</t>
    </rPh>
    <rPh sb="11" eb="13">
      <t>セイト</t>
    </rPh>
    <rPh sb="15" eb="17">
      <t>ヒョウキ</t>
    </rPh>
    <rPh sb="17" eb="19">
      <t>タイカイ</t>
    </rPh>
    <rPh sb="20" eb="22">
      <t>シュツジョウ</t>
    </rPh>
    <rPh sb="27" eb="28">
      <t>ミト</t>
    </rPh>
    <rPh sb="29" eb="31">
      <t>サンカ</t>
    </rPh>
    <rPh sb="32" eb="33">
      <t>モウ</t>
    </rPh>
    <rPh sb="34" eb="35">
      <t>コ</t>
    </rPh>
    <phoneticPr fontId="1"/>
  </si>
  <si>
    <t>責任者</t>
    <rPh sb="0" eb="3">
      <t>セキニンシャ</t>
    </rPh>
    <phoneticPr fontId="1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</si>
  <si>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"/>
  </si>
  <si>
    <t>氏名（ふりがな）</t>
    <rPh sb="0" eb="2">
      <t>シメイ</t>
    </rPh>
    <phoneticPr fontId="1"/>
  </si>
  <si>
    <t>競技者登録番号</t>
    <rPh sb="0" eb="3">
      <t>キョウギシャ</t>
    </rPh>
    <rPh sb="3" eb="5">
      <t>トウロク</t>
    </rPh>
    <rPh sb="5" eb="7">
      <t>バンゴウ</t>
    </rPh>
    <phoneticPr fontId="1"/>
  </si>
  <si>
    <t>生（西暦）年月日</t>
    <rPh sb="0" eb="1">
      <t>セイ</t>
    </rPh>
    <rPh sb="2" eb="4">
      <t>セイレキ</t>
    </rPh>
    <rPh sb="5" eb="8">
      <t>ネンガッピ</t>
    </rPh>
    <rPh sb="6" eb="8">
      <t>ツキヒ</t>
    </rPh>
    <phoneticPr fontId="1"/>
  </si>
  <si>
    <t>西暦年</t>
    <rPh sb="0" eb="2">
      <t>セイレキ</t>
    </rPh>
    <rPh sb="2" eb="3">
      <t>ネン</t>
    </rPh>
    <phoneticPr fontId="1"/>
  </si>
  <si>
    <t>身長
(cm)</t>
    <rPh sb="0" eb="2">
      <t>シンチョウ</t>
    </rPh>
    <phoneticPr fontId="1"/>
  </si>
  <si>
    <t>高等学校　バスケットボール部</t>
    <rPh sb="0" eb="4">
      <t>コウトウガッコウ</t>
    </rPh>
    <rPh sb="13" eb="14">
      <t>ブ</t>
    </rPh>
    <phoneticPr fontId="1"/>
  </si>
  <si>
    <t>年度</t>
    <rPh sb="0" eb="2">
      <t>ネンド</t>
    </rPh>
    <phoneticPr fontId="1"/>
  </si>
  <si>
    <t>大会番号を入力ください。</t>
    <rPh sb="0" eb="2">
      <t>タイカイ</t>
    </rPh>
    <rPh sb="2" eb="4">
      <t>バンゴウ</t>
    </rPh>
    <rPh sb="5" eb="7">
      <t>ニュウリョク</t>
    </rPh>
    <phoneticPr fontId="1"/>
  </si>
  <si>
    <t>←</t>
    <phoneticPr fontId="1"/>
  </si>
  <si>
    <t>全国高等学校バスケットボール</t>
    <rPh sb="0" eb="2">
      <t>ゼンコク</t>
    </rPh>
    <rPh sb="2" eb="6">
      <t>コウトウガッコウ</t>
    </rPh>
    <phoneticPr fontId="1"/>
  </si>
  <si>
    <t>長崎県高等学校バスケットボール</t>
    <rPh sb="0" eb="3">
      <t>ナガサキケン</t>
    </rPh>
    <rPh sb="3" eb="7">
      <t>コウトウガッコウ</t>
    </rPh>
    <phoneticPr fontId="1"/>
  </si>
  <si>
    <t>春季選手権大会　参加申込書</t>
    <rPh sb="0" eb="2">
      <t>シュンキ</t>
    </rPh>
    <rPh sb="2" eb="5">
      <t>センシュケン</t>
    </rPh>
    <rPh sb="5" eb="7">
      <t>タイカイ</t>
    </rPh>
    <rPh sb="8" eb="10">
      <t>サンカ</t>
    </rPh>
    <rPh sb="10" eb="13">
      <t>モウシコミショ</t>
    </rPh>
    <phoneticPr fontId="1"/>
  </si>
  <si>
    <t>年度を入力ください</t>
    <rPh sb="0" eb="2">
      <t>ネンド</t>
    </rPh>
    <rPh sb="3" eb="5">
      <t>ニュウリョク</t>
    </rPh>
    <phoneticPr fontId="1"/>
  </si>
  <si>
    <t>↓</t>
    <phoneticPr fontId="1"/>
  </si>
  <si>
    <t>ｳｲﾝﾀｰ</t>
    <phoneticPr fontId="1"/>
  </si>
  <si>
    <t>春季戦</t>
    <rPh sb="0" eb="2">
      <t>シュンキ</t>
    </rPh>
    <rPh sb="2" eb="3">
      <t>セン</t>
    </rPh>
    <phoneticPr fontId="1"/>
  </si>
  <si>
    <t>地区新</t>
    <rPh sb="0" eb="2">
      <t>チク</t>
    </rPh>
    <rPh sb="2" eb="3">
      <t>シン</t>
    </rPh>
    <phoneticPr fontId="1"/>
  </si>
  <si>
    <t>ローカル</t>
    <phoneticPr fontId="1"/>
  </si>
  <si>
    <t>該当す
る選手
の名簿
の左の
番号を
入力く
ださい</t>
    <rPh sb="0" eb="2">
      <t>ガイトウ</t>
    </rPh>
    <rPh sb="5" eb="7">
      <t>センシュ</t>
    </rPh>
    <rPh sb="9" eb="11">
      <t>メイボ</t>
    </rPh>
    <rPh sb="13" eb="14">
      <t>ヒダリ</t>
    </rPh>
    <rPh sb="16" eb="18">
      <t>バンゴウ</t>
    </rPh>
    <rPh sb="20" eb="22">
      <t>ニュウリョク</t>
    </rPh>
    <phoneticPr fontId="1"/>
  </si>
  <si>
    <t>資格</t>
    <rPh sb="0" eb="2">
      <t>シカク</t>
    </rPh>
    <phoneticPr fontId="1"/>
  </si>
  <si>
    <t>　○ コーチまたはＡコーチの資格の欄は，コーチ資格，Ａ，Ｂ，Ｃ，Ｄ，Ｅ，の</t>
    <rPh sb="14" eb="16">
      <t>シカク</t>
    </rPh>
    <rPh sb="17" eb="18">
      <t>ラン</t>
    </rPh>
    <rPh sb="23" eb="25">
      <t>シカク</t>
    </rPh>
    <phoneticPr fontId="1"/>
  </si>
  <si>
    <t>　　いずれかを入力ください。お持ちでない場合は，「無」と入力ください。</t>
    <rPh sb="7" eb="9">
      <t>ニュウリョク</t>
    </rPh>
    <rPh sb="15" eb="16">
      <t>モ</t>
    </rPh>
    <rPh sb="20" eb="22">
      <t>バアイ</t>
    </rPh>
    <rPh sb="25" eb="26">
      <t>ナ</t>
    </rPh>
    <rPh sb="28" eb="30">
      <t>ニュウリョク</t>
    </rPh>
    <phoneticPr fontId="1"/>
  </si>
  <si>
    <t>【 入力（記入）について 】</t>
    <rPh sb="2" eb="4">
      <t>ニュウリョク</t>
    </rPh>
    <rPh sb="5" eb="7">
      <t>キニュウ</t>
    </rPh>
    <phoneticPr fontId="1"/>
  </si>
  <si>
    <t xml:space="preserve"> ○ 責任者の欄は，引率責任者（当該学校の教職員）の方の欄に○印を入力ください。</t>
    <rPh sb="3" eb="6">
      <t>セキニンシャ</t>
    </rPh>
    <rPh sb="7" eb="8">
      <t>ラン</t>
    </rPh>
    <rPh sb="10" eb="12">
      <t>インソツ</t>
    </rPh>
    <rPh sb="12" eb="15">
      <t>セキニンシャ</t>
    </rPh>
    <rPh sb="16" eb="18">
      <t>トウガイ</t>
    </rPh>
    <rPh sb="18" eb="20">
      <t>ガッコウ</t>
    </rPh>
    <rPh sb="21" eb="24">
      <t>キョウショクイン</t>
    </rPh>
    <rPh sb="26" eb="27">
      <t>カタ</t>
    </rPh>
    <rPh sb="28" eb="29">
      <t>ラン</t>
    </rPh>
    <rPh sb="31" eb="32">
      <t>イン</t>
    </rPh>
    <rPh sb="33" eb="35">
      <t>ニュウリョク</t>
    </rPh>
    <phoneticPr fontId="1"/>
  </si>
  <si>
    <t>　○ コーチまたはＡコーチが外部指導者の場合は，外の欄に○印を入力ください。</t>
    <rPh sb="14" eb="16">
      <t>ガイブ</t>
    </rPh>
    <rPh sb="16" eb="19">
      <t>シドウシャ</t>
    </rPh>
    <rPh sb="20" eb="22">
      <t>バアイ</t>
    </rPh>
    <rPh sb="24" eb="25">
      <t>ソト</t>
    </rPh>
    <rPh sb="26" eb="27">
      <t>ラン</t>
    </rPh>
    <rPh sb="29" eb="30">
      <t>イン</t>
    </rPh>
    <rPh sb="31" eb="33">
      <t>ニュウリョク</t>
    </rPh>
    <phoneticPr fontId="1"/>
  </si>
  <si>
    <t>身　長</t>
    <rPh sb="0" eb="1">
      <t>ミ</t>
    </rPh>
    <rPh sb="2" eb="3">
      <t>チョウ</t>
    </rPh>
    <phoneticPr fontId="1"/>
  </si>
  <si>
    <t>生年月日（西暦）</t>
    <rPh sb="0" eb="1">
      <t>ショウ</t>
    </rPh>
    <rPh sb="1" eb="2">
      <t>トシ</t>
    </rPh>
    <rPh sb="2" eb="3">
      <t>ツキ</t>
    </rPh>
    <rPh sb="3" eb="4">
      <t>ヒ</t>
    </rPh>
    <rPh sb="5" eb="7">
      <t>セイレキ</t>
    </rPh>
    <phoneticPr fontId="1"/>
  </si>
  <si>
    <t>　　名簿（最大60名設定）を完成後，出場選手の番号（名簿のいちばん左側の番号）
　　を申込書の背番号左側の黄色の部分に入力してください。名簿のシートに入力し
　　た内容を反映します。</t>
    <rPh sb="2" eb="4">
      <t>メイボ</t>
    </rPh>
    <rPh sb="5" eb="7">
      <t>サイダイ</t>
    </rPh>
    <rPh sb="9" eb="10">
      <t>メイ</t>
    </rPh>
    <rPh sb="10" eb="12">
      <t>セッテイ</t>
    </rPh>
    <rPh sb="14" eb="16">
      <t>カンセイ</t>
    </rPh>
    <rPh sb="16" eb="17">
      <t>ゴ</t>
    </rPh>
    <rPh sb="18" eb="20">
      <t>シュツジョウ</t>
    </rPh>
    <rPh sb="20" eb="22">
      <t>センシュ</t>
    </rPh>
    <rPh sb="23" eb="25">
      <t>バンゴウ</t>
    </rPh>
    <rPh sb="26" eb="28">
      <t>メイボ</t>
    </rPh>
    <rPh sb="33" eb="35">
      <t>ヒダリガワ</t>
    </rPh>
    <rPh sb="36" eb="38">
      <t>バンゴウ</t>
    </rPh>
    <rPh sb="44" eb="46">
      <t>モウシコミ</t>
    </rPh>
    <rPh sb="46" eb="47">
      <t>ショ</t>
    </rPh>
    <rPh sb="48" eb="51">
      <t>セバンゴウ</t>
    </rPh>
    <rPh sb="51" eb="52">
      <t>ヒダリ</t>
    </rPh>
    <rPh sb="52" eb="53">
      <t>ガワ</t>
    </rPh>
    <rPh sb="54" eb="56">
      <t>キイロ</t>
    </rPh>
    <rPh sb="57" eb="59">
      <t>ブブン</t>
    </rPh>
    <rPh sb="60" eb="62">
      <t>ニュウリョク</t>
    </rPh>
    <rPh sb="69" eb="71">
      <t>メイボ</t>
    </rPh>
    <rPh sb="76" eb="78">
      <t>ニュウリョク</t>
    </rPh>
    <rPh sb="84" eb="86">
      <t>ナイヨウ</t>
    </rPh>
    <rPh sb="87" eb="89">
      <t>ハンエイ</t>
    </rPh>
    <phoneticPr fontId="1"/>
  </si>
  <si>
    <t>年</t>
    <phoneticPr fontId="1"/>
  </si>
  <si>
    <t>月</t>
    <phoneticPr fontId="1"/>
  </si>
  <si>
    <t>日</t>
    <phoneticPr fontId="1"/>
  </si>
  <si>
    <t>　　</t>
  </si>
  <si>
    <t>　　</t>
    <phoneticPr fontId="1"/>
  </si>
  <si>
    <t>　</t>
    <phoneticPr fontId="1"/>
  </si>
  <si>
    <t>高等学校長
学　校　長</t>
    <rPh sb="0" eb="2">
      <t>コウトウ</t>
    </rPh>
    <rPh sb="2" eb="4">
      <t>ガッコウ</t>
    </rPh>
    <rPh sb="4" eb="5">
      <t>チョウ</t>
    </rPh>
    <rPh sb="6" eb="7">
      <t>ガク</t>
    </rPh>
    <rPh sb="8" eb="9">
      <t>コウ</t>
    </rPh>
    <rPh sb="10" eb="11">
      <t>チョウ</t>
    </rPh>
    <phoneticPr fontId="1"/>
  </si>
  <si>
    <t>ﾕﾆﾌｫｰﾑ</t>
    <phoneticPr fontId="1"/>
  </si>
  <si>
    <t>ﾕﾆﾌｫｰﾑ</t>
    <phoneticPr fontId="1"/>
  </si>
  <si>
    <t xml:space="preserve"> ← 男子は「１」，女子は「２」を入力してください。</t>
    <rPh sb="3" eb="5">
      <t>ダンシ</t>
    </rPh>
    <rPh sb="10" eb="12">
      <t>ジョシ</t>
    </rPh>
    <rPh sb="17" eb="19">
      <t>ニュウリョク</t>
    </rPh>
    <phoneticPr fontId="1"/>
  </si>
  <si>
    <t>遠し
番号</t>
    <rPh sb="0" eb="1">
      <t>トオ</t>
    </rPh>
    <rPh sb="3" eb="5">
      <t>バンゴウ</t>
    </rPh>
    <phoneticPr fontId="1"/>
  </si>
  <si>
    <t>ﾕﾆﾌｫｰﾑ</t>
    <phoneticPr fontId="1"/>
  </si>
  <si>
    <t>※従来の４番からの連番までの場合は</t>
    <rPh sb="1" eb="3">
      <t>ジュウライ</t>
    </rPh>
    <rPh sb="5" eb="6">
      <t>バン</t>
    </rPh>
    <rPh sb="9" eb="11">
      <t>レンバン</t>
    </rPh>
    <rPh sb="14" eb="16">
      <t>バアイ</t>
    </rPh>
    <phoneticPr fontId="1"/>
  </si>
  <si>
    <t>　ユニフォーム番号の入力は必要ありません。</t>
    <rPh sb="7" eb="9">
      <t>バンゴウ</t>
    </rPh>
    <rPh sb="10" eb="12">
      <t>ニュウリョク</t>
    </rPh>
    <rPh sb="13" eb="15">
      <t>ヒツヨウ</t>
    </rPh>
    <phoneticPr fontId="1"/>
  </si>
  <si>
    <t>月</t>
  </si>
  <si>
    <t>※ユニフォーム番号の欄は，０番，００番が</t>
    <rPh sb="7" eb="9">
      <t>バンゴウ</t>
    </rPh>
    <rPh sb="10" eb="11">
      <t>ラン</t>
    </rPh>
    <rPh sb="14" eb="15">
      <t>バン</t>
    </rPh>
    <rPh sb="18" eb="19">
      <t>バン</t>
    </rPh>
    <phoneticPr fontId="1"/>
  </si>
  <si>
    <t>　あるため，文字列表示になっています。</t>
    <rPh sb="6" eb="9">
      <t>モジレツ</t>
    </rPh>
    <rPh sb="9" eb="11">
      <t>ヒョウジ</t>
    </rPh>
    <phoneticPr fontId="1"/>
  </si>
  <si>
    <t xml:space="preserve"> ← 空欄の場合は従来の４番からの連番を表示します。部員名簿の
  　ユニフォーム番号を表示する場合は「１」を入力ください。</t>
    <rPh sb="3" eb="5">
      <t>クウラン</t>
    </rPh>
    <rPh sb="6" eb="8">
      <t>バアイ</t>
    </rPh>
    <rPh sb="9" eb="11">
      <t>ジュウライ</t>
    </rPh>
    <rPh sb="13" eb="14">
      <t>バン</t>
    </rPh>
    <rPh sb="17" eb="19">
      <t>レンバン</t>
    </rPh>
    <rPh sb="20" eb="22">
      <t>ヒョウジ</t>
    </rPh>
    <rPh sb="26" eb="28">
      <t>ブイン</t>
    </rPh>
    <rPh sb="28" eb="30">
      <t>メイボ</t>
    </rPh>
    <rPh sb="41" eb="43">
      <t>バンゴウ</t>
    </rPh>
    <rPh sb="44" eb="46">
      <t>ヒョウジ</t>
    </rPh>
    <rPh sb="48" eb="50">
      <t>バアイ</t>
    </rPh>
    <rPh sb="55" eb="57">
      <t>ニュウリョク</t>
    </rPh>
    <phoneticPr fontId="1"/>
  </si>
  <si>
    <t>記入について，主将は①の欄にご記入ください。</t>
    <rPh sb="0" eb="2">
      <t>キニュウ</t>
    </rPh>
    <rPh sb="7" eb="9">
      <t>シュショウ</t>
    </rPh>
    <rPh sb="12" eb="13">
      <t>ラン</t>
    </rPh>
    <rPh sb="15" eb="17">
      <t>キニュウ</t>
    </rPh>
    <phoneticPr fontId="1"/>
  </si>
  <si>
    <t>女　子</t>
    <rPh sb="0" eb="1">
      <t>オンナ</t>
    </rPh>
    <rPh sb="2" eb="3">
      <t>コ</t>
    </rPh>
    <phoneticPr fontId="1"/>
  </si>
  <si>
    <t>男　子</t>
    <rPh sb="0" eb="1">
      <t>オトコ</t>
    </rPh>
    <rPh sb="2" eb="3">
      <t>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</si>
  <si>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</si>
  <si>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</si>
  <si>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</si>
  <si>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</si>
  <si>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⑥</t>
    <phoneticPr fontId="1"/>
  </si>
  <si>
    <t>⑦</t>
    <phoneticPr fontId="1"/>
  </si>
  <si>
    <t>⑤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</si>
  <si>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</si>
  <si>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</si>
  <si>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</si>
  <si>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</si>
  <si>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</si>
  <si>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</si>
  <si>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</si>
  <si>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</si>
  <si>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女子
は切→
り取る</t>
    <rPh sb="0" eb="2">
      <t>ジョシ</t>
    </rPh>
    <rPh sb="4" eb="5">
      <t>キ</t>
    </rPh>
    <rPh sb="8" eb="9">
      <t>ト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</si>
  <si>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</si>
  <si>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氏名，生年月日（西暦），学年，身長，ふりがな，競技者登録番号
の全てを，直接ご入力ください。</t>
    <rPh sb="0" eb="2">
      <t>シメイ</t>
    </rPh>
    <rPh sb="3" eb="5">
      <t>セイネン</t>
    </rPh>
    <rPh sb="5" eb="7">
      <t>ガッピ</t>
    </rPh>
    <rPh sb="8" eb="10">
      <t>セイレキ</t>
    </rPh>
    <rPh sb="12" eb="14">
      <t>ガクネン</t>
    </rPh>
    <rPh sb="15" eb="17">
      <t>シンチョウ</t>
    </rPh>
    <rPh sb="23" eb="26">
      <t>キョウギシャ</t>
    </rPh>
    <rPh sb="26" eb="28">
      <t>トウロク</t>
    </rPh>
    <rPh sb="28" eb="30">
      <t>バンゴウ</t>
    </rPh>
    <rPh sb="33" eb="34">
      <t>スベ</t>
    </rPh>
    <rPh sb="37" eb="39">
      <t>チョクセツ</t>
    </rPh>
    <rPh sb="40" eb="42">
      <t>ニュウリョク</t>
    </rPh>
    <phoneticPr fontId="1"/>
  </si>
  <si>
    <t>バスケットボール新人体育大会　参加申込書</t>
    <rPh sb="8" eb="10">
      <t>シンジン</t>
    </rPh>
    <rPh sb="10" eb="12">
      <t>タイイク</t>
    </rPh>
    <rPh sb="12" eb="14">
      <t>タイカイ</t>
    </rPh>
    <rPh sb="15" eb="17">
      <t>サンカ</t>
    </rPh>
    <rPh sb="17" eb="20">
      <t>モウシコミショ</t>
    </rPh>
    <phoneticPr fontId="1"/>
  </si>
  <si>
    <t>長崎地区高等学校</t>
    <rPh sb="0" eb="2">
      <t>ナガサキ</t>
    </rPh>
    <rPh sb="2" eb="4">
      <t>チク</t>
    </rPh>
    <rPh sb="4" eb="8">
      <t>コウトウガッコウ</t>
    </rPh>
    <phoneticPr fontId="1"/>
  </si>
  <si>
    <t>中地区高等学校</t>
    <rPh sb="0" eb="1">
      <t>ナカ</t>
    </rPh>
    <rPh sb="1" eb="3">
      <t>チク</t>
    </rPh>
    <rPh sb="3" eb="7">
      <t>コウトウガッコウ</t>
    </rPh>
    <phoneticPr fontId="1"/>
  </si>
  <si>
    <t>佐世保地区高等学校</t>
    <rPh sb="0" eb="3">
      <t>サセボ</t>
    </rPh>
    <rPh sb="3" eb="5">
      <t>チク</t>
    </rPh>
    <rPh sb="5" eb="9">
      <t>コウトウガッコウ</t>
    </rPh>
    <phoneticPr fontId="1"/>
  </si>
  <si>
    <t>所 在 地</t>
    <rPh sb="0" eb="1">
      <t>トコロ</t>
    </rPh>
    <rPh sb="2" eb="3">
      <t>ザイ</t>
    </rPh>
    <rPh sb="4" eb="5">
      <t>チ</t>
    </rPh>
    <phoneticPr fontId="1"/>
  </si>
  <si>
    <t>※氏名欄から右側は，今年度分からコピーで</t>
    <rPh sb="1" eb="3">
      <t>シメイ</t>
    </rPh>
    <rPh sb="3" eb="4">
      <t>ラン</t>
    </rPh>
    <rPh sb="6" eb="7">
      <t>ミギ</t>
    </rPh>
    <rPh sb="7" eb="8">
      <t>ガワ</t>
    </rPh>
    <rPh sb="10" eb="13">
      <t>コンネンド</t>
    </rPh>
    <rPh sb="13" eb="14">
      <t>ブン</t>
    </rPh>
    <phoneticPr fontId="1"/>
  </si>
  <si>
    <t>　構いません。</t>
    <rPh sb="1" eb="2">
      <t>カマ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</si>
  <si>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</si>
  <si>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</si>
  <si>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選手権大会県予選参加申込書</t>
    <rPh sb="0" eb="3">
      <t>センシュケン</t>
    </rPh>
    <rPh sb="3" eb="5">
      <t>タイカイ</t>
    </rPh>
    <rPh sb="5" eb="8">
      <t>ケンヨセン</t>
    </rPh>
    <rPh sb="8" eb="10">
      <t>サンカ</t>
    </rPh>
    <rPh sb="10" eb="13">
      <t>モウシコミショ</t>
    </rPh>
    <phoneticPr fontId="1"/>
  </si>
  <si>
    <t>令和</t>
    <rPh sb="0" eb="2">
      <t>レイワ</t>
    </rPh>
    <phoneticPr fontId="1"/>
  </si>
  <si>
    <t>※6番目の欄は，ご自由に大会名を入力して，ご利用可能です。</t>
    <rPh sb="2" eb="4">
      <t>バンメ</t>
    </rPh>
    <rPh sb="5" eb="6">
      <t>ラン</t>
    </rPh>
    <rPh sb="9" eb="11">
      <t>ジユウ</t>
    </rPh>
    <rPh sb="12" eb="15">
      <t>タイカイメイ</t>
    </rPh>
    <rPh sb="16" eb="18">
      <t>ニュウリョク</t>
    </rPh>
    <rPh sb="22" eb="24">
      <t>リヨウ</t>
    </rPh>
    <rPh sb="24" eb="26">
      <t>カノウ</t>
    </rPh>
    <phoneticPr fontId="1"/>
  </si>
  <si>
    <t>春季選手権大会参加申込書</t>
    <rPh sb="7" eb="12">
      <t>サンカモウシコミショ</t>
    </rPh>
    <phoneticPr fontId="1"/>
  </si>
  <si>
    <t>学校名</t>
    <rPh sb="0" eb="2">
      <t>ガッコウ</t>
    </rPh>
    <rPh sb="2" eb="3">
      <t>メイ</t>
    </rPh>
    <phoneticPr fontId="1"/>
  </si>
  <si>
    <t>（チーム名）</t>
    <rPh sb="4" eb="5">
      <t>メイ</t>
    </rPh>
    <phoneticPr fontId="1"/>
  </si>
  <si>
    <t>・</t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</si>
  <si>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</si>
  <si>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</si>
  <si>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どちらかに〇をつける</t>
    <phoneticPr fontId="1"/>
  </si>
  <si>
    <t>女子は切り取る→</t>
    <rPh sb="0" eb="2">
      <t>ジョシ</t>
    </rPh>
    <rPh sb="3" eb="4">
      <t>キ</t>
    </rPh>
    <rPh sb="5" eb="6">
      <t>ト</t>
    </rPh>
    <phoneticPr fontId="1"/>
  </si>
  <si>
    <t>標記大会に出場することを認め参加を申し込みます。</t>
  </si>
  <si>
    <t>記載責任者</t>
    <rPh sb="0" eb="2">
      <t>キサイ</t>
    </rPh>
    <rPh sb="2" eb="5">
      <t>セキニンシャ</t>
    </rPh>
    <phoneticPr fontId="1"/>
  </si>
  <si>
    <t>上記大会に、参加いたします。</t>
    <rPh sb="0" eb="2">
      <t>ジョウキ</t>
    </rPh>
    <rPh sb="2" eb="4">
      <t>タイカイ</t>
    </rPh>
    <rPh sb="6" eb="8">
      <t>サンカ</t>
    </rPh>
    <phoneticPr fontId="1"/>
  </si>
  <si>
    <t>令和５年度長崎県高等学校バスケットボール</t>
    <rPh sb="0" eb="2">
      <t>レイワ</t>
    </rPh>
    <rPh sb="3" eb="5">
      <t>ネンド</t>
    </rPh>
    <rPh sb="5" eb="8">
      <t>ナガサキケン</t>
    </rPh>
    <rPh sb="8" eb="12">
      <t>コウトウガッコウ</t>
    </rPh>
    <phoneticPr fontId="1"/>
  </si>
  <si>
    <t>５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</si>
  <si>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</si>
  <si>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</si>
  <si>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</si>
  <si>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</si>
  <si>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</si>
  <si>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日</t>
  </si>
  <si>
    <t>１</t>
    <phoneticPr fontId="1"/>
  </si>
  <si>
    <t>高田こうま</t>
    <rPh sb="0" eb="2">
      <t>タカダ</t>
    </rPh>
    <phoneticPr fontId="1"/>
  </si>
  <si>
    <t>たかだ　こうま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</si>
</sst>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HG創英角ｺﾞｼｯｸUB"/>
      <family val="3"/>
      <charset val="128"/>
    </font>
    <font>
      <sz val="26"/>
      <name val="ＭＳ 明朝"/>
      <family val="1"/>
      <charset val="128"/>
    </font>
    <font>
      <sz val="12"/>
      <name val="ＭＳ ゴシック"/>
      <family val="3"/>
      <charset val="128"/>
    </font>
    <font>
      <b/>
      <sz val="28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8"/>
      <color rgb="FFFF0000"/>
      <name val="HG創英角ﾎﾟｯﾌﾟ体"/>
      <family val="3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20"/>
      <color rgb="FFFF0000"/>
      <name val="HG創英角ﾎﾟｯﾌﾟ体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 diagonalDown="1">
      <left/>
      <right/>
      <top/>
      <bottom/>
      <diagonal style="mediumDashDot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</borders>
  <cellStyleXfs count="1">
    <xf numFmtId="0" fontId="0" fillId="0" borderId="0">
      <alignment vertical="center"/>
    </xf>
  </cellStyleXfs>
  <cellXfs count="361">
    <xf numFmtId="0" fontId="0" fillId="0" borderId="0" xfId="0">
      <alignment vertical="center"/>
    </xf>
    <xf numFmtId="0" fontId="5" fillId="0" borderId="0" xfId="0" applyFont="1" applyBorder="1" applyAlignment="1">
      <alignment horizontal="distributed" vertical="center" shrinkToFi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 shrinkToFit="1"/>
    </xf>
    <xf numFmtId="0" fontId="6" fillId="0" borderId="0" xfId="0" applyFont="1" applyBorder="1" applyAlignment="1">
      <alignment horizontal="distributed"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horizontal="distributed" vertical="center" shrinkToFit="1"/>
    </xf>
    <xf numFmtId="0" fontId="5" fillId="0" borderId="2" xfId="0" applyFont="1" applyBorder="1" applyAlignment="1">
      <alignment horizontal="distributed" vertical="center" shrinkToFit="1"/>
    </xf>
    <xf numFmtId="0" fontId="5" fillId="0" borderId="4" xfId="0" applyFont="1" applyBorder="1" applyAlignment="1">
      <alignment horizontal="center" vertical="center" justifyLastLine="1" shrinkToFit="1"/>
    </xf>
    <xf numFmtId="0" fontId="5" fillId="2" borderId="5" xfId="0" applyFont="1" applyFill="1" applyBorder="1" applyAlignment="1">
      <alignment horizontal="distributed" vertical="center" shrinkToFit="1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shrinkToFit="1"/>
    </xf>
    <xf numFmtId="0" fontId="5" fillId="3" borderId="0" xfId="0" applyFont="1" applyFill="1" applyBorder="1" applyAlignment="1">
      <alignment horizontal="distributed" vertical="center" shrinkToFit="1"/>
    </xf>
    <xf numFmtId="0" fontId="8" fillId="3" borderId="0" xfId="0" applyFont="1" applyFill="1" applyBorder="1" applyAlignment="1">
      <alignment vertical="center" wrapText="1" shrinkToFit="1"/>
    </xf>
    <xf numFmtId="0" fontId="8" fillId="3" borderId="0" xfId="0" applyFont="1" applyFill="1" applyBorder="1" applyAlignment="1">
      <alignment vertical="center" shrinkToFit="1"/>
    </xf>
    <xf numFmtId="0" fontId="10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 shrinkToFit="1"/>
    </xf>
    <xf numFmtId="0" fontId="5" fillId="3" borderId="5" xfId="0" applyFont="1" applyFill="1" applyBorder="1" applyAlignment="1">
      <alignment horizontal="distributed" vertical="center" shrinkToFit="1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 shrinkToFit="1"/>
    </xf>
    <xf numFmtId="0" fontId="2" fillId="3" borderId="6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 shrinkToFit="1"/>
    </xf>
    <xf numFmtId="0" fontId="5" fillId="3" borderId="6" xfId="0" applyFont="1" applyFill="1" applyBorder="1" applyAlignment="1">
      <alignment horizontal="distributed" vertical="center" shrinkToFit="1"/>
    </xf>
    <xf numFmtId="0" fontId="5" fillId="4" borderId="0" xfId="0" applyFont="1" applyFill="1" applyBorder="1" applyAlignment="1">
      <alignment horizontal="distributed" vertical="center" shrinkToFit="1"/>
    </xf>
    <xf numFmtId="0" fontId="8" fillId="4" borderId="0" xfId="0" applyFont="1" applyFill="1" applyBorder="1" applyAlignment="1">
      <alignment vertical="center" wrapText="1" shrinkToFit="1"/>
    </xf>
    <xf numFmtId="0" fontId="8" fillId="4" borderId="0" xfId="0" applyFont="1" applyFill="1" applyBorder="1" applyAlignment="1">
      <alignment vertical="center" shrinkToFit="1"/>
    </xf>
    <xf numFmtId="0" fontId="10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vertical="center" shrinkToFit="1"/>
    </xf>
    <xf numFmtId="0" fontId="5" fillId="4" borderId="5" xfId="0" applyFont="1" applyFill="1" applyBorder="1" applyAlignment="1">
      <alignment horizontal="distributed" vertical="center" shrinkToFit="1"/>
    </xf>
    <xf numFmtId="0" fontId="5" fillId="4" borderId="0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distributed" vertical="center"/>
    </xf>
    <xf numFmtId="0" fontId="5" fillId="0" borderId="0" xfId="0" applyFont="1" applyBorder="1" applyAlignment="1" applyProtection="1">
      <alignment horizontal="distributed" vertical="center" shrinkToFit="1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vertical="center" shrinkToFit="1"/>
      <protection locked="0"/>
    </xf>
    <xf numFmtId="0" fontId="5" fillId="0" borderId="8" xfId="0" quotePrefix="1" applyFont="1" applyBorder="1" applyAlignment="1" applyProtection="1">
      <alignment horizontal="center" vertical="center" justifyLastLine="1" shrinkToFit="1"/>
      <protection locked="0"/>
    </xf>
    <xf numFmtId="0" fontId="5" fillId="0" borderId="9" xfId="0" quotePrefix="1" applyFont="1" applyBorder="1" applyAlignment="1" applyProtection="1">
      <alignment horizontal="center" vertical="center" justifyLastLine="1" shrinkToFit="1"/>
      <protection locked="0"/>
    </xf>
    <xf numFmtId="0" fontId="4" fillId="0" borderId="10" xfId="0" applyFont="1" applyBorder="1" applyAlignment="1" applyProtection="1">
      <alignment horizontal="center" vertical="center" justifyLastLine="1" shrinkToFit="1"/>
      <protection locked="0"/>
    </xf>
    <xf numFmtId="0" fontId="4" fillId="0" borderId="11" xfId="0" applyFont="1" applyBorder="1" applyAlignment="1" applyProtection="1">
      <alignment horizontal="center" vertical="center" justifyLastLine="1"/>
      <protection locked="0"/>
    </xf>
    <xf numFmtId="0" fontId="4" fillId="0" borderId="12" xfId="0" applyFont="1" applyBorder="1" applyAlignment="1" applyProtection="1">
      <alignment horizontal="center" vertical="center" justifyLastLine="1" shrinkToFit="1"/>
      <protection locked="0"/>
    </xf>
    <xf numFmtId="0" fontId="6" fillId="0" borderId="13" xfId="0" applyFont="1" applyBorder="1" applyAlignment="1" applyProtection="1">
      <alignment horizontal="center" vertical="center" justifyLastLine="1" shrinkToFit="1"/>
      <protection locked="0"/>
    </xf>
    <xf numFmtId="0" fontId="6" fillId="0" borderId="14" xfId="0" applyFont="1" applyBorder="1" applyAlignment="1" applyProtection="1">
      <alignment horizontal="center" vertical="center" justifyLastLine="1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distributed" vertical="center" shrinkToFit="1"/>
      <protection locked="0"/>
    </xf>
    <xf numFmtId="0" fontId="5" fillId="0" borderId="13" xfId="0" applyFont="1" applyBorder="1" applyAlignment="1" applyProtection="1">
      <alignment horizontal="distributed" vertical="center" shrinkToFit="1"/>
      <protection locked="0"/>
    </xf>
    <xf numFmtId="0" fontId="5" fillId="0" borderId="14" xfId="0" applyFont="1" applyBorder="1" applyAlignment="1" applyProtection="1">
      <alignment horizontal="distributed" vertical="center" shrinkToFit="1"/>
      <protection locked="0"/>
    </xf>
    <xf numFmtId="0" fontId="5" fillId="0" borderId="12" xfId="0" applyFont="1" applyBorder="1" applyAlignment="1" applyProtection="1">
      <alignment horizontal="distributed" vertical="center" shrinkToFit="1"/>
      <protection locked="0"/>
    </xf>
    <xf numFmtId="0" fontId="5" fillId="0" borderId="13" xfId="0" applyFont="1" applyFill="1" applyBorder="1" applyAlignment="1" applyProtection="1">
      <alignment horizontal="center" vertical="center" shrinkToFit="1"/>
      <protection locked="0"/>
    </xf>
    <xf numFmtId="0" fontId="5" fillId="0" borderId="15" xfId="0" quotePrefix="1" applyFont="1" applyBorder="1" applyAlignment="1" applyProtection="1">
      <alignment horizontal="center" vertical="center" justifyLastLine="1" shrinkToFit="1"/>
      <protection locked="0"/>
    </xf>
    <xf numFmtId="0" fontId="5" fillId="0" borderId="16" xfId="0" applyFont="1" applyBorder="1" applyAlignment="1" applyProtection="1">
      <alignment horizontal="distributed" vertical="center" shrinkToFit="1"/>
      <protection locked="0"/>
    </xf>
    <xf numFmtId="0" fontId="5" fillId="0" borderId="17" xfId="0" applyFont="1" applyBorder="1" applyAlignment="1" applyProtection="1">
      <alignment horizontal="distributed" vertical="center" shrinkToFit="1"/>
      <protection locked="0"/>
    </xf>
    <xf numFmtId="0" fontId="5" fillId="0" borderId="15" xfId="0" applyFont="1" applyBorder="1" applyAlignment="1" applyProtection="1">
      <alignment horizontal="distributed" vertical="center" shrinkToFit="1"/>
      <protection locked="0"/>
    </xf>
    <xf numFmtId="0" fontId="4" fillId="0" borderId="18" xfId="0" applyFont="1" applyBorder="1" applyAlignment="1" applyProtection="1">
      <alignment horizontal="center" vertical="center" justifyLastLine="1" shrinkToFit="1"/>
      <protection locked="0"/>
    </xf>
    <xf numFmtId="0" fontId="4" fillId="0" borderId="19" xfId="0" applyFont="1" applyBorder="1" applyAlignment="1" applyProtection="1">
      <alignment horizontal="center" vertical="center" justifyLastLine="1"/>
      <protection locked="0"/>
    </xf>
    <xf numFmtId="0" fontId="4" fillId="0" borderId="20" xfId="0" applyFont="1" applyBorder="1" applyAlignment="1" applyProtection="1">
      <alignment horizontal="center" vertical="center" justifyLastLine="1" shrinkToFit="1"/>
      <protection locked="0"/>
    </xf>
    <xf numFmtId="0" fontId="5" fillId="0" borderId="20" xfId="0" applyFont="1" applyBorder="1" applyAlignment="1" applyProtection="1">
      <alignment horizontal="distributed" vertical="center" shrinkToFit="1"/>
      <protection locked="0"/>
    </xf>
    <xf numFmtId="0" fontId="6" fillId="0" borderId="11" xfId="0" applyFont="1" applyBorder="1" applyAlignment="1">
      <alignment horizontal="center" vertical="center" justifyLastLine="1" shrinkToFit="1"/>
    </xf>
    <xf numFmtId="0" fontId="6" fillId="0" borderId="9" xfId="0" applyFont="1" applyBorder="1" applyAlignment="1">
      <alignment horizontal="center" vertical="center" justifyLastLine="1" shrinkToFit="1"/>
    </xf>
    <xf numFmtId="0" fontId="5" fillId="3" borderId="0" xfId="0" quotePrefix="1" applyFont="1" applyFill="1" applyBorder="1" applyAlignment="1" applyProtection="1">
      <alignment horizontal="center" vertical="center" justifyLastLine="1" shrinkToFit="1"/>
      <protection locked="0"/>
    </xf>
    <xf numFmtId="0" fontId="3" fillId="3" borderId="0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 shrinkToFit="1"/>
    </xf>
    <xf numFmtId="0" fontId="2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 shrinkToFit="1"/>
    </xf>
    <xf numFmtId="0" fontId="5" fillId="3" borderId="0" xfId="0" applyFont="1" applyFill="1" applyBorder="1" applyAlignment="1">
      <alignment horizontal="left" vertical="center"/>
    </xf>
    <xf numFmtId="0" fontId="20" fillId="3" borderId="0" xfId="0" applyFont="1" applyFill="1" applyBorder="1" applyAlignment="1">
      <alignment vertical="center" wrapText="1" shrinkToFit="1"/>
    </xf>
    <xf numFmtId="0" fontId="5" fillId="0" borderId="21" xfId="0" applyFont="1" applyBorder="1" applyAlignment="1" applyProtection="1">
      <alignment horizontal="center" vertical="center" wrapText="1" shrinkToFit="1"/>
      <protection locked="0"/>
    </xf>
    <xf numFmtId="0" fontId="5" fillId="0" borderId="22" xfId="0" applyFont="1" applyBorder="1" applyAlignment="1" applyProtection="1">
      <alignment horizontal="center" vertical="top" wrapText="1" shrinkToFit="1"/>
      <protection locked="0"/>
    </xf>
    <xf numFmtId="49" fontId="5" fillId="0" borderId="8" xfId="0" quotePrefix="1" applyNumberFormat="1" applyFont="1" applyBorder="1" applyAlignment="1" applyProtection="1">
      <alignment horizontal="center" vertical="center" justifyLastLine="1" shrinkToFit="1"/>
      <protection locked="0"/>
    </xf>
    <xf numFmtId="49" fontId="5" fillId="0" borderId="9" xfId="0" quotePrefix="1" applyNumberFormat="1" applyFont="1" applyBorder="1" applyAlignment="1" applyProtection="1">
      <alignment horizontal="center" vertical="center" justifyLastLine="1" shrinkToFit="1"/>
      <protection locked="0"/>
    </xf>
    <xf numFmtId="49" fontId="5" fillId="0" borderId="15" xfId="0" quotePrefix="1" applyNumberFormat="1" applyFont="1" applyBorder="1" applyAlignment="1" applyProtection="1">
      <alignment horizontal="center" vertical="center" justifyLastLine="1" shrinkToFit="1"/>
      <protection locked="0"/>
    </xf>
    <xf numFmtId="0" fontId="21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distributed" vertical="center" shrinkToFit="1"/>
    </xf>
    <xf numFmtId="0" fontId="5" fillId="0" borderId="0" xfId="0" applyFont="1" applyFill="1" applyBorder="1" applyAlignment="1">
      <alignment horizontal="distributed" vertical="center" shrinkToFit="1"/>
    </xf>
    <xf numFmtId="0" fontId="5" fillId="0" borderId="0" xfId="0" applyFont="1" applyFill="1" applyBorder="1" applyAlignment="1">
      <alignment horizontal="left" vertical="center"/>
    </xf>
    <xf numFmtId="0" fontId="5" fillId="0" borderId="23" xfId="0" applyFont="1" applyBorder="1" applyAlignment="1" applyProtection="1">
      <alignment vertical="center" justifyLastLine="1" shrinkToFit="1"/>
      <protection locked="0"/>
    </xf>
    <xf numFmtId="0" fontId="5" fillId="2" borderId="5" xfId="0" applyFont="1" applyFill="1" applyBorder="1" applyAlignment="1" applyProtection="1">
      <alignment horizontal="distributed" vertical="center" shrinkToFit="1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distributed" vertical="center" shrinkToFit="1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vertical="center" shrinkToFit="1"/>
      <protection locked="0"/>
    </xf>
    <xf numFmtId="0" fontId="6" fillId="0" borderId="0" xfId="0" applyFont="1" applyBorder="1" applyAlignment="1" applyProtection="1">
      <alignment horizontal="distributed" vertical="center" shrinkToFit="1"/>
      <protection locked="0"/>
    </xf>
    <xf numFmtId="0" fontId="5" fillId="0" borderId="25" xfId="0" applyFont="1" applyBorder="1" applyAlignment="1" applyProtection="1">
      <alignment horizontal="distributed" vertical="center" shrinkToFit="1"/>
      <protection locked="0"/>
    </xf>
    <xf numFmtId="0" fontId="5" fillId="0" borderId="24" xfId="0" applyFont="1" applyBorder="1" applyAlignment="1" applyProtection="1">
      <alignment horizontal="distributed" vertical="center" shrinkToFit="1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" xfId="0" applyFont="1" applyBorder="1" applyAlignment="1" applyProtection="1">
      <alignment vertical="center" shrinkToFit="1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 shrinkToFit="1"/>
      <protection locked="0"/>
    </xf>
    <xf numFmtId="0" fontId="5" fillId="0" borderId="2" xfId="0" applyFont="1" applyBorder="1" applyAlignment="1" applyProtection="1">
      <alignment horizontal="distributed" vertical="center" shrinkToFit="1"/>
      <protection locked="0"/>
    </xf>
    <xf numFmtId="0" fontId="5" fillId="0" borderId="3" xfId="0" applyFont="1" applyBorder="1" applyAlignment="1" applyProtection="1">
      <alignment horizontal="distributed" vertical="center" shrinkToFit="1"/>
      <protection locked="0"/>
    </xf>
    <xf numFmtId="0" fontId="5" fillId="4" borderId="5" xfId="0" applyFont="1" applyFill="1" applyBorder="1" applyAlignment="1" applyProtection="1">
      <alignment horizontal="distributed" vertical="center" shrinkToFit="1"/>
      <protection locked="0"/>
    </xf>
    <xf numFmtId="0" fontId="5" fillId="4" borderId="5" xfId="0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Fill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 justifyLastLine="1" shrinkToFit="1"/>
      <protection locked="0"/>
    </xf>
    <xf numFmtId="0" fontId="4" fillId="0" borderId="28" xfId="0" applyFont="1" applyBorder="1" applyAlignment="1" applyProtection="1">
      <alignment horizontal="center" vertical="center" justifyLastLine="1" shrinkToFit="1"/>
      <protection locked="0"/>
    </xf>
    <xf numFmtId="0" fontId="4" fillId="0" borderId="29" xfId="0" applyFont="1" applyBorder="1" applyAlignment="1" applyProtection="1">
      <alignment horizontal="center" vertical="center" justifyLastLine="1" shrinkToFit="1"/>
      <protection locked="0"/>
    </xf>
    <xf numFmtId="0" fontId="6" fillId="0" borderId="27" xfId="0" applyFont="1" applyBorder="1" applyAlignment="1" applyProtection="1">
      <alignment horizontal="center" vertical="center" justifyLastLine="1" shrinkToFit="1"/>
      <protection locked="0"/>
    </xf>
    <xf numFmtId="0" fontId="6" fillId="0" borderId="26" xfId="0" applyFont="1" applyBorder="1" applyAlignment="1" applyProtection="1">
      <alignment horizontal="center" vertical="center" justifyLastLine="1" shrinkToFit="1"/>
      <protection locked="0"/>
    </xf>
    <xf numFmtId="0" fontId="6" fillId="0" borderId="29" xfId="0" applyFont="1" applyBorder="1" applyAlignment="1" applyProtection="1">
      <alignment horizontal="center" vertical="center" justifyLastLine="1" shrinkToFi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justifyLastLine="1" shrinkToFit="1"/>
    </xf>
    <xf numFmtId="0" fontId="3" fillId="0" borderId="1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justifyLastLine="1" shrinkToFit="1"/>
    </xf>
    <xf numFmtId="0" fontId="6" fillId="0" borderId="12" xfId="0" applyFont="1" applyBorder="1" applyAlignment="1">
      <alignment horizontal="center" vertical="center" justifyLastLine="1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8" xfId="0" applyFont="1" applyBorder="1" applyAlignment="1" applyProtection="1">
      <alignment horizontal="center" vertical="center" justifyLastLine="1"/>
      <protection locked="0"/>
    </xf>
    <xf numFmtId="0" fontId="6" fillId="0" borderId="30" xfId="0" applyFont="1" applyBorder="1" applyAlignment="1" applyProtection="1">
      <alignment horizontal="center" vertical="center" justifyLastLine="1"/>
      <protection locked="0"/>
    </xf>
    <xf numFmtId="0" fontId="0" fillId="5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1" xfId="0" applyBorder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6" fillId="0" borderId="0" xfId="0" applyFont="1" applyAlignment="1">
      <alignment vertical="center"/>
    </xf>
    <xf numFmtId="0" fontId="0" fillId="0" borderId="0" xfId="0" applyBorder="1">
      <alignment vertical="center"/>
    </xf>
    <xf numFmtId="0" fontId="17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5" fillId="0" borderId="32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33" xfId="0" applyFont="1" applyBorder="1" applyAlignment="1" applyProtection="1">
      <alignment horizontal="center" vertical="center" wrapText="1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34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center" vertical="center" wrapText="1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33" xfId="0" applyFont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0" fontId="5" fillId="0" borderId="38" xfId="0" applyFont="1" applyBorder="1" applyAlignment="1" applyProtection="1">
      <alignment horizontal="center" vertical="center" shrinkToFit="1"/>
      <protection locked="0"/>
    </xf>
    <xf numFmtId="0" fontId="5" fillId="0" borderId="39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 applyProtection="1">
      <alignment horizontal="center" vertical="center" shrinkToFit="1"/>
      <protection locked="0"/>
    </xf>
    <xf numFmtId="0" fontId="5" fillId="0" borderId="41" xfId="0" applyFont="1" applyBorder="1" applyAlignment="1" applyProtection="1">
      <alignment horizontal="center" vertical="center" shrinkToFit="1"/>
      <protection locked="0"/>
    </xf>
    <xf numFmtId="0" fontId="6" fillId="0" borderId="71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 shrinkToFit="1"/>
    </xf>
    <xf numFmtId="0" fontId="13" fillId="0" borderId="72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left" vertical="top" wrapText="1" shrinkToFit="1"/>
    </xf>
    <xf numFmtId="0" fontId="3" fillId="0" borderId="74" xfId="0" applyFont="1" applyBorder="1" applyAlignment="1">
      <alignment horizontal="center" vertical="center" justifyLastLine="1" shrinkToFit="1"/>
    </xf>
    <xf numFmtId="0" fontId="3" fillId="0" borderId="6" xfId="0" applyFont="1" applyBorder="1" applyAlignment="1">
      <alignment horizontal="center" vertical="center" justifyLastLine="1" shrinkToFit="1"/>
    </xf>
    <xf numFmtId="0" fontId="3" fillId="0" borderId="50" xfId="0" applyFont="1" applyBorder="1" applyAlignment="1">
      <alignment horizontal="center" vertical="center" justifyLastLine="1" shrinkToFit="1"/>
    </xf>
    <xf numFmtId="0" fontId="3" fillId="0" borderId="7" xfId="0" applyFont="1" applyBorder="1" applyAlignment="1">
      <alignment horizontal="center" vertical="center" justifyLastLine="1" shrinkToFit="1"/>
    </xf>
    <xf numFmtId="0" fontId="5" fillId="0" borderId="75" xfId="0" applyFont="1" applyBorder="1" applyAlignment="1">
      <alignment horizontal="center" vertical="center" shrinkToFit="1"/>
    </xf>
    <xf numFmtId="0" fontId="5" fillId="0" borderId="76" xfId="0" applyFont="1" applyBorder="1" applyAlignment="1">
      <alignment horizontal="center" vertical="center" shrinkToFit="1"/>
    </xf>
    <xf numFmtId="0" fontId="6" fillId="0" borderId="71" xfId="0" applyFont="1" applyBorder="1" applyAlignment="1" applyProtection="1">
      <alignment horizontal="center" vertical="center" shrinkToFit="1"/>
      <protection locked="0"/>
    </xf>
    <xf numFmtId="0" fontId="6" fillId="0" borderId="77" xfId="0" applyFont="1" applyBorder="1" applyAlignment="1" applyProtection="1">
      <alignment horizontal="center" vertical="center" shrinkToFit="1"/>
      <protection locked="0"/>
    </xf>
    <xf numFmtId="0" fontId="6" fillId="0" borderId="71" xfId="0" applyFont="1" applyBorder="1" applyAlignment="1" applyProtection="1">
      <alignment horizontal="center" vertical="center" wrapText="1" shrinkToFit="1"/>
      <protection locked="0"/>
    </xf>
    <xf numFmtId="0" fontId="6" fillId="0" borderId="78" xfId="0" applyFont="1" applyBorder="1" applyAlignment="1" applyProtection="1">
      <alignment horizontal="center" vertical="center" shrinkToFit="1"/>
      <protection locked="0"/>
    </xf>
    <xf numFmtId="0" fontId="5" fillId="0" borderId="79" xfId="0" applyFont="1" applyBorder="1" applyAlignment="1">
      <alignment horizontal="center" vertical="center" shrinkToFit="1"/>
    </xf>
    <xf numFmtId="0" fontId="5" fillId="0" borderId="77" xfId="0" applyFont="1" applyBorder="1" applyAlignment="1">
      <alignment horizontal="center" vertical="center" justifyLastLine="1" shrinkToFit="1"/>
    </xf>
    <xf numFmtId="0" fontId="5" fillId="0" borderId="63" xfId="0" applyFont="1" applyBorder="1" applyAlignment="1">
      <alignment horizontal="center" vertical="center" justifyLastLine="1" shrinkToFit="1"/>
    </xf>
    <xf numFmtId="0" fontId="5" fillId="0" borderId="23" xfId="0" applyFont="1" applyBorder="1" applyAlignment="1">
      <alignment horizontal="center" vertical="center" justifyLastLine="1" shrinkToFit="1"/>
    </xf>
    <xf numFmtId="0" fontId="3" fillId="0" borderId="81" xfId="0" applyFont="1" applyBorder="1" applyAlignment="1">
      <alignment horizontal="center" vertical="center" justifyLastLine="1" shrinkToFit="1"/>
    </xf>
    <xf numFmtId="0" fontId="3" fillId="0" borderId="82" xfId="0" applyFont="1" applyBorder="1" applyAlignment="1">
      <alignment horizontal="center" vertical="center" justifyLastLine="1" shrinkToFit="1"/>
    </xf>
    <xf numFmtId="0" fontId="3" fillId="0" borderId="83" xfId="0" applyFont="1" applyBorder="1" applyAlignment="1">
      <alignment horizontal="center" vertical="center" justifyLastLine="1" shrinkToFit="1"/>
    </xf>
    <xf numFmtId="0" fontId="3" fillId="0" borderId="56" xfId="0" applyFont="1" applyBorder="1" applyAlignment="1" applyProtection="1">
      <alignment horizontal="center" vertical="center" justifyLastLine="1" shrinkToFit="1"/>
      <protection locked="0"/>
    </xf>
    <xf numFmtId="0" fontId="3" fillId="0" borderId="6" xfId="0" applyFont="1" applyBorder="1" applyAlignment="1" applyProtection="1">
      <alignment horizontal="center" vertical="center" justifyLastLine="1" shrinkToFit="1"/>
      <protection locked="0"/>
    </xf>
    <xf numFmtId="0" fontId="3" fillId="0" borderId="57" xfId="0" applyFont="1" applyBorder="1" applyAlignment="1" applyProtection="1">
      <alignment horizontal="center" vertical="center" justifyLastLine="1" shrinkToFit="1"/>
      <protection locked="0"/>
    </xf>
    <xf numFmtId="0" fontId="3" fillId="0" borderId="52" xfId="0" applyFont="1" applyBorder="1" applyAlignment="1" applyProtection="1">
      <alignment horizontal="center" vertical="center" justifyLastLine="1" shrinkToFit="1"/>
      <protection locked="0"/>
    </xf>
    <xf numFmtId="0" fontId="3" fillId="0" borderId="7" xfId="0" applyFont="1" applyBorder="1" applyAlignment="1" applyProtection="1">
      <alignment horizontal="center" vertical="center" justifyLastLine="1" shrinkToFit="1"/>
      <protection locked="0"/>
    </xf>
    <xf numFmtId="0" fontId="3" fillId="0" borderId="46" xfId="0" applyFont="1" applyBorder="1" applyAlignment="1" applyProtection="1">
      <alignment horizontal="center" vertical="center" justifyLastLine="1" shrinkToFit="1"/>
      <protection locked="0"/>
    </xf>
    <xf numFmtId="0" fontId="5" fillId="0" borderId="69" xfId="0" applyFont="1" applyBorder="1" applyAlignment="1">
      <alignment horizontal="center" vertical="center" justifyLastLine="1" shrinkToFit="1"/>
    </xf>
    <xf numFmtId="0" fontId="5" fillId="0" borderId="70" xfId="0" applyFont="1" applyBorder="1" applyAlignment="1">
      <alignment horizontal="center" vertical="center" justifyLastLine="1" shrinkToFit="1"/>
    </xf>
    <xf numFmtId="0" fontId="5" fillId="0" borderId="59" xfId="0" applyFont="1" applyBorder="1" applyAlignment="1">
      <alignment horizontal="center" vertical="center" justifyLastLine="1" shrinkToFit="1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5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left" vertical="center" shrinkToFit="1"/>
    </xf>
    <xf numFmtId="0" fontId="5" fillId="3" borderId="0" xfId="0" applyFont="1" applyFill="1" applyBorder="1" applyAlignment="1">
      <alignment horizontal="left" vertical="center"/>
    </xf>
    <xf numFmtId="0" fontId="4" fillId="0" borderId="59" xfId="0" applyFont="1" applyBorder="1" applyAlignment="1" applyProtection="1">
      <alignment horizontal="center" vertical="center" wrapText="1" justifyLastLine="1" shrinkToFit="1"/>
      <protection locked="0"/>
    </xf>
    <xf numFmtId="0" fontId="4" fillId="0" borderId="80" xfId="0" applyFont="1" applyBorder="1" applyAlignment="1" applyProtection="1">
      <alignment horizontal="center" vertical="center" wrapText="1" justifyLastLine="1" shrinkToFit="1"/>
      <protection locked="0"/>
    </xf>
    <xf numFmtId="0" fontId="6" fillId="0" borderId="59" xfId="0" applyFont="1" applyBorder="1" applyAlignment="1" applyProtection="1">
      <alignment horizontal="center" vertical="center" justifyLastLine="1" shrinkToFit="1"/>
      <protection locked="0"/>
    </xf>
    <xf numFmtId="0" fontId="5" fillId="0" borderId="77" xfId="0" applyFont="1" applyBorder="1" applyAlignment="1" applyProtection="1">
      <alignment horizontal="center" vertical="center" justifyLastLine="1" shrinkToFit="1"/>
      <protection locked="0"/>
    </xf>
    <xf numFmtId="0" fontId="5" fillId="0" borderId="63" xfId="0" applyFont="1" applyBorder="1" applyAlignment="1" applyProtection="1">
      <alignment horizontal="center" vertical="center" justifyLastLine="1" shrinkToFit="1"/>
      <protection locked="0"/>
    </xf>
    <xf numFmtId="0" fontId="5" fillId="0" borderId="23" xfId="0" applyFont="1" applyBorder="1" applyAlignment="1" applyProtection="1">
      <alignment horizontal="center" vertical="center" justifyLastLine="1" shrinkToFit="1"/>
      <protection locked="0"/>
    </xf>
    <xf numFmtId="0" fontId="5" fillId="0" borderId="58" xfId="0" applyFont="1" applyBorder="1" applyAlignment="1" applyProtection="1">
      <alignment horizontal="center" vertical="center" justifyLastLine="1" shrinkToFit="1"/>
      <protection locked="0"/>
    </xf>
    <xf numFmtId="0" fontId="5" fillId="0" borderId="59" xfId="0" applyFont="1" applyBorder="1" applyAlignment="1" applyProtection="1">
      <alignment horizontal="center" vertical="center" justifyLastLine="1" shrinkToFit="1"/>
      <protection locked="0"/>
    </xf>
    <xf numFmtId="0" fontId="5" fillId="0" borderId="60" xfId="0" applyFont="1" applyBorder="1" applyAlignment="1" applyProtection="1">
      <alignment horizontal="center" vertical="center" justifyLastLine="1" shrinkToFit="1"/>
      <protection locked="0"/>
    </xf>
    <xf numFmtId="0" fontId="3" fillId="0" borderId="1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justifyLastLine="1"/>
    </xf>
    <xf numFmtId="0" fontId="3" fillId="0" borderId="7" xfId="0" applyFont="1" applyBorder="1" applyAlignment="1">
      <alignment horizontal="center" vertical="center" justifyLastLine="1"/>
    </xf>
    <xf numFmtId="0" fontId="5" fillId="0" borderId="45" xfId="0" applyFont="1" applyBorder="1" applyAlignment="1">
      <alignment horizontal="center" justifyLastLine="1"/>
    </xf>
    <xf numFmtId="0" fontId="5" fillId="0" borderId="46" xfId="0" applyFont="1" applyBorder="1" applyAlignment="1">
      <alignment horizontal="center" justifyLastLine="1"/>
    </xf>
    <xf numFmtId="0" fontId="6" fillId="0" borderId="49" xfId="0" applyFont="1" applyBorder="1" applyAlignment="1">
      <alignment horizontal="left" vertical="center" shrinkToFit="1"/>
    </xf>
    <xf numFmtId="0" fontId="6" fillId="0" borderId="44" xfId="0" applyFont="1" applyBorder="1" applyAlignment="1">
      <alignment horizontal="left" vertical="center" shrinkToFit="1"/>
    </xf>
    <xf numFmtId="0" fontId="6" fillId="0" borderId="68" xfId="0" applyFont="1" applyBorder="1" applyAlignment="1">
      <alignment horizontal="left" vertical="center" shrinkToFit="1"/>
    </xf>
    <xf numFmtId="0" fontId="6" fillId="0" borderId="24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left" vertical="center" shrinkToFit="1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51" xfId="0" applyFont="1" applyBorder="1" applyAlignment="1">
      <alignment horizontal="center" vertical="center" justifyLastLine="1"/>
    </xf>
    <xf numFmtId="0" fontId="6" fillId="0" borderId="44" xfId="0" applyFont="1" applyBorder="1" applyAlignment="1">
      <alignment horizontal="center" vertical="center" justifyLastLine="1"/>
    </xf>
    <xf numFmtId="0" fontId="6" fillId="0" borderId="45" xfId="0" applyFont="1" applyBorder="1" applyAlignment="1">
      <alignment horizontal="center" vertical="center" justifyLastLine="1"/>
    </xf>
    <xf numFmtId="0" fontId="6" fillId="0" borderId="52" xfId="0" applyFont="1" applyBorder="1" applyAlignment="1">
      <alignment horizontal="center" vertical="center" justifyLastLine="1"/>
    </xf>
    <xf numFmtId="0" fontId="6" fillId="0" borderId="7" xfId="0" applyFont="1" applyBorder="1" applyAlignment="1">
      <alignment horizontal="center" vertical="center" justifyLastLine="1"/>
    </xf>
    <xf numFmtId="0" fontId="6" fillId="0" borderId="46" xfId="0" applyFont="1" applyBorder="1" applyAlignment="1">
      <alignment horizontal="center" vertical="center" justifyLastLine="1"/>
    </xf>
    <xf numFmtId="0" fontId="3" fillId="0" borderId="51" xfId="0" applyFont="1" applyBorder="1" applyAlignment="1">
      <alignment horizontal="center" vertical="center" wrapText="1" justifyLastLine="1"/>
    </xf>
    <xf numFmtId="0" fontId="3" fillId="0" borderId="44" xfId="0" applyFont="1" applyBorder="1" applyAlignment="1">
      <alignment horizontal="center" vertical="center" wrapText="1" justifyLastLine="1"/>
    </xf>
    <xf numFmtId="0" fontId="3" fillId="0" borderId="52" xfId="0" applyFont="1" applyBorder="1" applyAlignment="1">
      <alignment horizontal="center" vertical="center" wrapText="1" justifyLastLine="1"/>
    </xf>
    <xf numFmtId="0" fontId="3" fillId="0" borderId="7" xfId="0" applyFont="1" applyBorder="1" applyAlignment="1">
      <alignment horizontal="center" vertical="center" wrapText="1" justifyLastLine="1"/>
    </xf>
    <xf numFmtId="0" fontId="5" fillId="0" borderId="44" xfId="0" applyFont="1" applyBorder="1" applyAlignment="1">
      <alignment horizontal="center" justifyLastLine="1"/>
    </xf>
    <xf numFmtId="0" fontId="5" fillId="0" borderId="7" xfId="0" applyFont="1" applyBorder="1" applyAlignment="1">
      <alignment horizontal="center" justifyLastLine="1"/>
    </xf>
    <xf numFmtId="0" fontId="6" fillId="0" borderId="51" xfId="0" applyFont="1" applyBorder="1" applyAlignment="1">
      <alignment horizontal="center" vertical="center" justifyLastLine="1" shrinkToFit="1"/>
    </xf>
    <xf numFmtId="0" fontId="6" fillId="0" borderId="45" xfId="0" applyFont="1" applyBorder="1" applyAlignment="1">
      <alignment horizontal="center" vertical="center" justifyLastLine="1" shrinkToFit="1"/>
    </xf>
    <xf numFmtId="0" fontId="6" fillId="0" borderId="52" xfId="0" applyFont="1" applyBorder="1" applyAlignment="1">
      <alignment horizontal="center" vertical="center" justifyLastLine="1" shrinkToFit="1"/>
    </xf>
    <xf numFmtId="0" fontId="6" fillId="0" borderId="46" xfId="0" applyFont="1" applyBorder="1" applyAlignment="1">
      <alignment horizontal="center" vertical="center" justifyLastLine="1" shrinkToFit="1"/>
    </xf>
    <xf numFmtId="0" fontId="6" fillId="0" borderId="51" xfId="0" applyFont="1" applyBorder="1" applyAlignment="1">
      <alignment horizontal="center" vertical="distributed" justifyLastLine="1"/>
    </xf>
    <xf numFmtId="0" fontId="6" fillId="0" borderId="44" xfId="0" applyFont="1" applyBorder="1" applyAlignment="1">
      <alignment horizontal="center" vertical="distributed" justifyLastLine="1"/>
    </xf>
    <xf numFmtId="0" fontId="6" fillId="0" borderId="45" xfId="0" applyFont="1" applyBorder="1" applyAlignment="1">
      <alignment horizontal="center" vertical="distributed" justifyLastLine="1"/>
    </xf>
    <xf numFmtId="0" fontId="6" fillId="0" borderId="52" xfId="0" applyFont="1" applyBorder="1" applyAlignment="1">
      <alignment horizontal="center" vertical="distributed" justifyLastLine="1"/>
    </xf>
    <xf numFmtId="0" fontId="6" fillId="0" borderId="7" xfId="0" applyFont="1" applyBorder="1" applyAlignment="1">
      <alignment horizontal="center" vertical="distributed" justifyLastLine="1"/>
    </xf>
    <xf numFmtId="0" fontId="6" fillId="0" borderId="46" xfId="0" applyFont="1" applyBorder="1" applyAlignment="1">
      <alignment horizontal="center" vertical="distributed" justifyLastLine="1"/>
    </xf>
    <xf numFmtId="0" fontId="6" fillId="0" borderId="49" xfId="0" quotePrefix="1" applyFont="1" applyBorder="1" applyAlignment="1">
      <alignment horizontal="center" vertical="center" justifyLastLine="1" shrinkToFit="1"/>
    </xf>
    <xf numFmtId="0" fontId="6" fillId="0" borderId="50" xfId="0" quotePrefix="1" applyFont="1" applyBorder="1" applyAlignment="1">
      <alignment horizontal="center" vertical="center" justifyLastLine="1" shrinkToFit="1"/>
    </xf>
    <xf numFmtId="0" fontId="12" fillId="0" borderId="51" xfId="0" quotePrefix="1" applyFont="1" applyBorder="1" applyAlignment="1">
      <alignment horizontal="center" vertical="center" justifyLastLine="1" shrinkToFit="1"/>
    </xf>
    <xf numFmtId="0" fontId="12" fillId="0" borderId="45" xfId="0" quotePrefix="1" applyFont="1" applyBorder="1" applyAlignment="1">
      <alignment horizontal="center" vertical="center" justifyLastLine="1" shrinkToFit="1"/>
    </xf>
    <xf numFmtId="0" fontId="12" fillId="0" borderId="52" xfId="0" quotePrefix="1" applyFont="1" applyBorder="1" applyAlignment="1">
      <alignment horizontal="center" vertical="center" justifyLastLine="1" shrinkToFit="1"/>
    </xf>
    <xf numFmtId="0" fontId="12" fillId="0" borderId="46" xfId="0" quotePrefix="1" applyFont="1" applyBorder="1" applyAlignment="1">
      <alignment horizontal="center" vertical="center" justifyLastLine="1" shrinkToFit="1"/>
    </xf>
    <xf numFmtId="0" fontId="6" fillId="0" borderId="56" xfId="0" applyFont="1" applyBorder="1" applyAlignment="1">
      <alignment horizontal="center" vertical="center" justifyLastLine="1" shrinkToFit="1"/>
    </xf>
    <xf numFmtId="0" fontId="6" fillId="0" borderId="6" xfId="0" applyFont="1" applyBorder="1" applyAlignment="1">
      <alignment horizontal="center" vertical="center" justifyLastLine="1" shrinkToFit="1"/>
    </xf>
    <xf numFmtId="0" fontId="6" fillId="0" borderId="57" xfId="0" applyFont="1" applyBorder="1" applyAlignment="1">
      <alignment horizontal="center" vertical="center" justifyLastLine="1" shrinkToFit="1"/>
    </xf>
    <xf numFmtId="0" fontId="6" fillId="0" borderId="7" xfId="0" applyFont="1" applyBorder="1" applyAlignment="1">
      <alignment horizontal="center" vertical="center" justifyLastLine="1" shrinkToFit="1"/>
    </xf>
    <xf numFmtId="0" fontId="6" fillId="0" borderId="56" xfId="0" applyFont="1" applyBorder="1" applyAlignment="1">
      <alignment horizontal="center" vertical="center" wrapText="1" justifyLastLine="1" shrinkToFit="1"/>
    </xf>
    <xf numFmtId="0" fontId="5" fillId="0" borderId="65" xfId="0" applyFont="1" applyBorder="1" applyAlignment="1">
      <alignment horizontal="center" vertical="center" shrinkToFit="1"/>
    </xf>
    <xf numFmtId="0" fontId="5" fillId="0" borderId="66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6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justifyLastLine="1" shrinkToFit="1"/>
    </xf>
    <xf numFmtId="0" fontId="4" fillId="0" borderId="59" xfId="0" applyFont="1" applyBorder="1" applyAlignment="1">
      <alignment horizontal="center" vertical="center" justifyLastLine="1" shrinkToFit="1"/>
    </xf>
    <xf numFmtId="0" fontId="4" fillId="0" borderId="60" xfId="0" applyFont="1" applyBorder="1" applyAlignment="1">
      <alignment horizontal="center" vertical="center" justifyLastLine="1" shrinkToFit="1"/>
    </xf>
    <xf numFmtId="0" fontId="5" fillId="0" borderId="61" xfId="0" applyFont="1" applyBorder="1" applyAlignment="1">
      <alignment horizontal="center" vertical="center" justifyLastLine="1" shrinkToFit="1"/>
    </xf>
    <xf numFmtId="0" fontId="5" fillId="0" borderId="62" xfId="0" applyFont="1" applyBorder="1" applyAlignment="1">
      <alignment horizontal="center" vertical="center" justifyLastLine="1" shrinkToFit="1"/>
    </xf>
    <xf numFmtId="0" fontId="6" fillId="0" borderId="63" xfId="0" applyFont="1" applyBorder="1" applyAlignment="1" applyProtection="1">
      <alignment horizontal="center" vertical="center" justifyLastLine="1" shrinkToFit="1"/>
      <protection locked="0"/>
    </xf>
    <xf numFmtId="0" fontId="6" fillId="0" borderId="64" xfId="0" applyFont="1" applyBorder="1" applyAlignment="1" applyProtection="1">
      <alignment horizontal="center" vertical="center" justifyLastLine="1" shrinkToFit="1"/>
      <protection locked="0"/>
    </xf>
    <xf numFmtId="0" fontId="5" fillId="2" borderId="42" xfId="0" applyFont="1" applyFill="1" applyBorder="1" applyAlignment="1" applyProtection="1">
      <alignment horizontal="center" vertical="center" shrinkToFit="1"/>
      <protection locked="0"/>
    </xf>
    <xf numFmtId="0" fontId="5" fillId="2" borderId="43" xfId="0" applyFont="1" applyFill="1" applyBorder="1" applyAlignment="1" applyProtection="1">
      <alignment horizontal="center" vertical="center" shrinkToFit="1"/>
      <protection locked="0"/>
    </xf>
    <xf numFmtId="0" fontId="6" fillId="0" borderId="54" xfId="0" applyFont="1" applyBorder="1" applyAlignment="1">
      <alignment horizontal="center" vertical="center" justifyLastLine="1" shrinkToFit="1"/>
    </xf>
    <xf numFmtId="0" fontId="6" fillId="0" borderId="55" xfId="0" applyFont="1" applyBorder="1" applyAlignment="1">
      <alignment horizontal="center" vertical="center" justifyLastLine="1" shrinkToFit="1"/>
    </xf>
    <xf numFmtId="0" fontId="5" fillId="3" borderId="86" xfId="0" applyFont="1" applyFill="1" applyBorder="1" applyAlignment="1">
      <alignment horizontal="left" vertical="center" wrapText="1"/>
    </xf>
    <xf numFmtId="0" fontId="5" fillId="3" borderId="87" xfId="0" applyFont="1" applyFill="1" applyBorder="1" applyAlignment="1">
      <alignment horizontal="left" vertical="center" wrapText="1"/>
    </xf>
    <xf numFmtId="0" fontId="5" fillId="3" borderId="88" xfId="0" applyFont="1" applyFill="1" applyBorder="1" applyAlignment="1">
      <alignment horizontal="left" vertical="center" wrapText="1"/>
    </xf>
    <xf numFmtId="0" fontId="5" fillId="3" borderId="89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90" xfId="0" applyFont="1" applyFill="1" applyBorder="1" applyAlignment="1">
      <alignment horizontal="left" vertical="center" wrapText="1"/>
    </xf>
    <xf numFmtId="0" fontId="5" fillId="3" borderId="91" xfId="0" applyFont="1" applyFill="1" applyBorder="1" applyAlignment="1">
      <alignment horizontal="left" vertical="center" wrapText="1"/>
    </xf>
    <xf numFmtId="0" fontId="5" fillId="3" borderId="92" xfId="0" applyFont="1" applyFill="1" applyBorder="1" applyAlignment="1">
      <alignment horizontal="left" vertical="center" wrapText="1"/>
    </xf>
    <xf numFmtId="0" fontId="5" fillId="3" borderId="93" xfId="0" applyFont="1" applyFill="1" applyBorder="1" applyAlignment="1">
      <alignment horizontal="left" vertical="center" wrapText="1"/>
    </xf>
    <xf numFmtId="0" fontId="5" fillId="3" borderId="53" xfId="0" applyFont="1" applyFill="1" applyBorder="1" applyAlignment="1">
      <alignment horizontal="left" vertical="center" shrinkToFit="1"/>
    </xf>
    <xf numFmtId="0" fontId="23" fillId="3" borderId="0" xfId="0" applyFont="1" applyFill="1" applyBorder="1" applyAlignment="1">
      <alignment horizontal="left" vertical="center" wrapText="1" shrinkToFit="1"/>
    </xf>
    <xf numFmtId="0" fontId="4" fillId="3" borderId="0" xfId="0" applyFont="1" applyFill="1" applyBorder="1" applyAlignment="1">
      <alignment horizontal="left" wrapText="1" shrinkToFit="1"/>
    </xf>
    <xf numFmtId="0" fontId="5" fillId="0" borderId="52" xfId="0" applyFont="1" applyBorder="1" applyAlignment="1">
      <alignment horizontal="center" vertical="center" justifyLastLine="1" shrinkToFit="1"/>
    </xf>
    <xf numFmtId="0" fontId="5" fillId="0" borderId="46" xfId="0" applyFont="1" applyBorder="1" applyAlignment="1">
      <alignment horizontal="center" vertical="center" justifyLastLine="1" shrinkToFit="1"/>
    </xf>
    <xf numFmtId="0" fontId="6" fillId="0" borderId="49" xfId="0" quotePrefix="1" applyFont="1" applyBorder="1" applyAlignment="1" applyProtection="1">
      <alignment horizontal="center" vertical="center" justifyLastLine="1" shrinkToFit="1"/>
      <protection locked="0"/>
    </xf>
    <xf numFmtId="0" fontId="6" fillId="0" borderId="50" xfId="0" quotePrefix="1" applyFont="1" applyBorder="1" applyAlignment="1" applyProtection="1">
      <alignment horizontal="center" vertical="center" justifyLastLine="1" shrinkToFit="1"/>
      <protection locked="0"/>
    </xf>
    <xf numFmtId="0" fontId="6" fillId="0" borderId="51" xfId="0" applyFont="1" applyBorder="1" applyAlignment="1" applyProtection="1">
      <alignment horizontal="center" vertical="center" justifyLastLine="1"/>
      <protection locked="0"/>
    </xf>
    <xf numFmtId="0" fontId="6" fillId="0" borderId="44" xfId="0" applyFont="1" applyBorder="1" applyAlignment="1" applyProtection="1">
      <alignment horizontal="center" vertical="center" justifyLastLine="1"/>
      <protection locked="0"/>
    </xf>
    <xf numFmtId="0" fontId="6" fillId="0" borderId="45" xfId="0" applyFont="1" applyBorder="1" applyAlignment="1" applyProtection="1">
      <alignment horizontal="center" vertical="center" justifyLastLine="1"/>
      <protection locked="0"/>
    </xf>
    <xf numFmtId="0" fontId="6" fillId="0" borderId="52" xfId="0" applyFont="1" applyBorder="1" applyAlignment="1" applyProtection="1">
      <alignment horizontal="center" vertical="center" justifyLastLine="1"/>
      <protection locked="0"/>
    </xf>
    <xf numFmtId="0" fontId="6" fillId="0" borderId="7" xfId="0" applyFont="1" applyBorder="1" applyAlignment="1" applyProtection="1">
      <alignment horizontal="center" vertical="center" justifyLastLine="1"/>
      <protection locked="0"/>
    </xf>
    <xf numFmtId="0" fontId="6" fillId="0" borderId="46" xfId="0" applyFont="1" applyBorder="1" applyAlignment="1" applyProtection="1">
      <alignment horizontal="center" vertical="center" justifyLastLine="1"/>
      <protection locked="0"/>
    </xf>
    <xf numFmtId="0" fontId="12" fillId="0" borderId="51" xfId="0" quotePrefix="1" applyFont="1" applyBorder="1" applyAlignment="1" applyProtection="1">
      <alignment horizontal="center" vertical="center" justifyLastLine="1" shrinkToFit="1"/>
      <protection locked="0"/>
    </xf>
    <xf numFmtId="0" fontId="12" fillId="0" borderId="45" xfId="0" quotePrefix="1" applyFont="1" applyBorder="1" applyAlignment="1" applyProtection="1">
      <alignment horizontal="center" vertical="center" justifyLastLine="1" shrinkToFit="1"/>
      <protection locked="0"/>
    </xf>
    <xf numFmtId="0" fontId="12" fillId="0" borderId="52" xfId="0" quotePrefix="1" applyFont="1" applyBorder="1" applyAlignment="1" applyProtection="1">
      <alignment horizontal="center" vertical="center" justifyLastLine="1" shrinkToFit="1"/>
      <protection locked="0"/>
    </xf>
    <xf numFmtId="0" fontId="12" fillId="0" borderId="46" xfId="0" quotePrefix="1" applyFont="1" applyBorder="1" applyAlignment="1" applyProtection="1">
      <alignment horizontal="center" vertical="center" justifyLastLine="1" shrinkToFit="1"/>
      <protection locked="0"/>
    </xf>
    <xf numFmtId="0" fontId="6" fillId="0" borderId="51" xfId="0" applyFont="1" applyBorder="1" applyAlignment="1" applyProtection="1">
      <alignment horizontal="center" vertical="center" justifyLastLine="1" shrinkToFit="1"/>
      <protection locked="0"/>
    </xf>
    <xf numFmtId="0" fontId="6" fillId="0" borderId="45" xfId="0" applyFont="1" applyBorder="1" applyAlignment="1" applyProtection="1">
      <alignment horizontal="center" vertical="center" justifyLastLine="1" shrinkToFit="1"/>
      <protection locked="0"/>
    </xf>
    <xf numFmtId="0" fontId="6" fillId="0" borderId="52" xfId="0" applyFont="1" applyBorder="1" applyAlignment="1" applyProtection="1">
      <alignment horizontal="center" vertical="center" justifyLastLine="1" shrinkToFit="1"/>
      <protection locked="0"/>
    </xf>
    <xf numFmtId="0" fontId="6" fillId="0" borderId="46" xfId="0" applyFont="1" applyBorder="1" applyAlignment="1" applyProtection="1">
      <alignment horizontal="center" vertical="center" justifyLastLine="1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48" xfId="0" applyFont="1" applyBorder="1" applyAlignment="1" applyProtection="1">
      <alignment horizontal="center" vertical="center" shrinkToFit="1"/>
      <protection locked="0"/>
    </xf>
    <xf numFmtId="0" fontId="5" fillId="0" borderId="47" xfId="0" applyFont="1" applyBorder="1" applyAlignment="1" applyProtection="1">
      <alignment horizontal="center" vertical="center" shrinkToFit="1"/>
      <protection locked="0"/>
    </xf>
    <xf numFmtId="0" fontId="3" fillId="0" borderId="51" xfId="0" applyFont="1" applyBorder="1" applyAlignment="1" applyProtection="1">
      <alignment horizontal="center" vertical="center" wrapText="1" justifyLastLine="1"/>
      <protection locked="0"/>
    </xf>
    <xf numFmtId="0" fontId="3" fillId="0" borderId="44" xfId="0" applyFont="1" applyBorder="1" applyAlignment="1" applyProtection="1">
      <alignment horizontal="center" vertical="center" wrapText="1" justifyLastLine="1"/>
      <protection locked="0"/>
    </xf>
    <xf numFmtId="0" fontId="3" fillId="0" borderId="52" xfId="0" applyFont="1" applyBorder="1" applyAlignment="1" applyProtection="1">
      <alignment horizontal="center" vertical="center" wrapText="1" justifyLastLine="1"/>
      <protection locked="0"/>
    </xf>
    <xf numFmtId="0" fontId="3" fillId="0" borderId="7" xfId="0" applyFont="1" applyBorder="1" applyAlignment="1" applyProtection="1">
      <alignment horizontal="center" vertical="center" wrapText="1" justifyLastLine="1"/>
      <protection locked="0"/>
    </xf>
    <xf numFmtId="0" fontId="13" fillId="0" borderId="72" xfId="0" applyFont="1" applyBorder="1" applyAlignment="1" applyProtection="1">
      <alignment horizontal="center" vertical="center"/>
      <protection locked="0"/>
    </xf>
    <xf numFmtId="0" fontId="13" fillId="0" borderId="73" xfId="0" applyFont="1" applyBorder="1" applyAlignment="1" applyProtection="1">
      <alignment horizontal="center" vertical="center"/>
      <protection locked="0"/>
    </xf>
    <xf numFmtId="0" fontId="11" fillId="0" borderId="72" xfId="0" applyFont="1" applyBorder="1" applyAlignment="1" applyProtection="1">
      <alignment horizontal="center" vertical="center" shrinkToFit="1"/>
      <protection locked="0"/>
    </xf>
    <xf numFmtId="0" fontId="11" fillId="0" borderId="73" xfId="0" applyFont="1" applyBorder="1" applyAlignment="1" applyProtection="1">
      <alignment horizontal="center" vertical="center" shrinkToFit="1"/>
      <protection locked="0"/>
    </xf>
    <xf numFmtId="0" fontId="6" fillId="0" borderId="51" xfId="0" applyFont="1" applyBorder="1" applyAlignment="1" applyProtection="1">
      <alignment horizontal="center" vertical="distributed" justifyLastLine="1"/>
      <protection locked="0"/>
    </xf>
    <xf numFmtId="0" fontId="6" fillId="0" borderId="44" xfId="0" applyFont="1" applyBorder="1" applyAlignment="1" applyProtection="1">
      <alignment horizontal="center" vertical="distributed" justifyLastLine="1"/>
      <protection locked="0"/>
    </xf>
    <xf numFmtId="0" fontId="6" fillId="0" borderId="45" xfId="0" applyFont="1" applyBorder="1" applyAlignment="1" applyProtection="1">
      <alignment horizontal="center" vertical="distributed" justifyLastLine="1"/>
      <protection locked="0"/>
    </xf>
    <xf numFmtId="0" fontId="6" fillId="0" borderId="52" xfId="0" applyFont="1" applyBorder="1" applyAlignment="1" applyProtection="1">
      <alignment horizontal="center" vertical="distributed" justifyLastLine="1"/>
      <protection locked="0"/>
    </xf>
    <xf numFmtId="0" fontId="6" fillId="0" borderId="7" xfId="0" applyFont="1" applyBorder="1" applyAlignment="1" applyProtection="1">
      <alignment horizontal="center" vertical="distributed" justifyLastLine="1"/>
      <protection locked="0"/>
    </xf>
    <xf numFmtId="0" fontId="6" fillId="0" borderId="46" xfId="0" applyFont="1" applyBorder="1" applyAlignment="1" applyProtection="1">
      <alignment horizontal="center" vertical="distributed" justifyLastLine="1"/>
      <protection locked="0"/>
    </xf>
    <xf numFmtId="0" fontId="5" fillId="0" borderId="44" xfId="0" applyFont="1" applyBorder="1" applyAlignment="1" applyProtection="1">
      <alignment horizontal="center" justifyLastLine="1"/>
      <protection locked="0"/>
    </xf>
    <xf numFmtId="0" fontId="5" fillId="0" borderId="7" xfId="0" applyFont="1" applyBorder="1" applyAlignment="1" applyProtection="1">
      <alignment horizontal="center" justifyLastLine="1"/>
      <protection locked="0"/>
    </xf>
    <xf numFmtId="0" fontId="3" fillId="0" borderId="44" xfId="0" applyFont="1" applyBorder="1" applyAlignment="1" applyProtection="1">
      <alignment horizontal="center" vertical="center" justifyLastLine="1"/>
      <protection locked="0"/>
    </xf>
    <xf numFmtId="0" fontId="3" fillId="0" borderId="7" xfId="0" applyFont="1" applyBorder="1" applyAlignment="1" applyProtection="1">
      <alignment horizontal="center" vertical="center" justifyLastLine="1"/>
      <protection locked="0"/>
    </xf>
    <xf numFmtId="0" fontId="5" fillId="0" borderId="45" xfId="0" applyFont="1" applyBorder="1" applyAlignment="1" applyProtection="1">
      <alignment horizontal="center" justifyLastLine="1"/>
      <protection locked="0"/>
    </xf>
    <xf numFmtId="0" fontId="5" fillId="0" borderId="46" xfId="0" applyFont="1" applyBorder="1" applyAlignment="1" applyProtection="1">
      <alignment horizontal="center" justifyLastLine="1"/>
      <protection locked="0"/>
    </xf>
    <xf numFmtId="0" fontId="4" fillId="0" borderId="59" xfId="0" applyFont="1" applyBorder="1" applyAlignment="1" applyProtection="1">
      <alignment horizontal="center" vertical="center" justifyLastLine="1" shrinkToFit="1"/>
      <protection locked="0"/>
    </xf>
    <xf numFmtId="0" fontId="5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 shrinkToFit="1"/>
    </xf>
    <xf numFmtId="0" fontId="5" fillId="4" borderId="86" xfId="0" applyFont="1" applyFill="1" applyBorder="1" applyAlignment="1">
      <alignment horizontal="center" vertical="center" wrapText="1" shrinkToFit="1"/>
    </xf>
    <xf numFmtId="0" fontId="5" fillId="4" borderId="87" xfId="0" applyFont="1" applyFill="1" applyBorder="1" applyAlignment="1">
      <alignment horizontal="center" vertical="center" wrapText="1" shrinkToFit="1"/>
    </xf>
    <xf numFmtId="0" fontId="5" fillId="4" borderId="88" xfId="0" applyFont="1" applyFill="1" applyBorder="1" applyAlignment="1">
      <alignment horizontal="center" vertical="center" wrapText="1" shrinkToFit="1"/>
    </xf>
    <xf numFmtId="0" fontId="5" fillId="4" borderId="89" xfId="0" applyFont="1" applyFill="1" applyBorder="1" applyAlignment="1">
      <alignment horizontal="center" vertical="center" wrapText="1" shrinkToFit="1"/>
    </xf>
    <xf numFmtId="0" fontId="5" fillId="4" borderId="0" xfId="0" applyFont="1" applyFill="1" applyBorder="1" applyAlignment="1">
      <alignment horizontal="center" vertical="center" wrapText="1" shrinkToFit="1"/>
    </xf>
    <xf numFmtId="0" fontId="5" fillId="4" borderId="90" xfId="0" applyFont="1" applyFill="1" applyBorder="1" applyAlignment="1">
      <alignment horizontal="center" vertical="center" wrapText="1" shrinkToFit="1"/>
    </xf>
    <xf numFmtId="0" fontId="5" fillId="4" borderId="91" xfId="0" applyFont="1" applyFill="1" applyBorder="1" applyAlignment="1">
      <alignment horizontal="center" vertical="center" wrapText="1" shrinkToFit="1"/>
    </xf>
    <xf numFmtId="0" fontId="5" fillId="4" borderId="92" xfId="0" applyFont="1" applyFill="1" applyBorder="1" applyAlignment="1">
      <alignment horizontal="center" vertical="center" wrapText="1" shrinkToFit="1"/>
    </xf>
    <xf numFmtId="0" fontId="5" fillId="4" borderId="93" xfId="0" applyFont="1" applyFill="1" applyBorder="1" applyAlignment="1">
      <alignment horizontal="center" vertical="center" wrapText="1" shrinkToFit="1"/>
    </xf>
    <xf numFmtId="0" fontId="6" fillId="0" borderId="49" xfId="0" applyFont="1" applyBorder="1" applyAlignment="1" applyProtection="1">
      <alignment horizontal="left" vertical="center" shrinkToFit="1"/>
      <protection locked="0"/>
    </xf>
    <xf numFmtId="0" fontId="6" fillId="0" borderId="44" xfId="0" applyFont="1" applyBorder="1" applyAlignment="1" applyProtection="1">
      <alignment horizontal="left" vertical="center" shrinkToFit="1"/>
      <protection locked="0"/>
    </xf>
    <xf numFmtId="0" fontId="6" fillId="0" borderId="68" xfId="0" applyFont="1" applyBorder="1" applyAlignment="1" applyProtection="1">
      <alignment horizontal="left" vertical="center" shrinkToFit="1"/>
      <protection locked="0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0" fontId="6" fillId="0" borderId="0" xfId="0" applyFont="1" applyBorder="1" applyAlignment="1" applyProtection="1">
      <alignment horizontal="left" vertical="center" shrinkToFit="1"/>
      <protection locked="0"/>
    </xf>
    <xf numFmtId="0" fontId="6" fillId="0" borderId="25" xfId="0" applyFont="1" applyBorder="1" applyAlignment="1" applyProtection="1">
      <alignment horizontal="left" vertical="center" shrinkToFit="1"/>
      <protection locked="0"/>
    </xf>
    <xf numFmtId="0" fontId="2" fillId="0" borderId="63" xfId="0" applyFont="1" applyBorder="1" applyAlignment="1" applyProtection="1">
      <alignment horizontal="center" vertical="center" justifyLastLine="1" shrinkToFit="1"/>
      <protection locked="0"/>
    </xf>
    <xf numFmtId="0" fontId="2" fillId="0" borderId="64" xfId="0" applyFont="1" applyBorder="1" applyAlignment="1" applyProtection="1">
      <alignment horizontal="center" vertical="center" justifyLastLine="1" shrinkToFit="1"/>
      <protection locked="0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right" vertical="top" shrinkToFi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9" fillId="0" borderId="74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85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8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1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59055</xdr:colOff>
      <xdr:row>6</xdr:row>
      <xdr:rowOff>0</xdr:rowOff>
    </xdr:from>
    <xdr:to>
      <xdr:col>31</xdr:col>
      <xdr:colOff>9863</xdr:colOff>
      <xdr:row>6</xdr:row>
      <xdr:rowOff>228600</xdr:rowOff>
    </xdr:to>
    <xdr:cxnSp macro="">
      <xdr:nvCxnSpPr>
        <xdr:cNvPr id="3" name="直線コネクタ 2"/>
        <xdr:cNvCxnSpPr/>
      </xdr:nvCxnSpPr>
      <xdr:spPr>
        <a:xfrm>
          <a:off x="7610475" y="800100"/>
          <a:ext cx="200025" cy="2286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59055</xdr:colOff>
      <xdr:row>6</xdr:row>
      <xdr:rowOff>9525</xdr:rowOff>
    </xdr:from>
    <xdr:to>
      <xdr:col>31</xdr:col>
      <xdr:colOff>11430</xdr:colOff>
      <xdr:row>6</xdr:row>
      <xdr:rowOff>238125</xdr:rowOff>
    </xdr:to>
    <xdr:cxnSp macro="">
      <xdr:nvCxnSpPr>
        <xdr:cNvPr id="5" name="直線コネクタ 4"/>
        <xdr:cNvCxnSpPr/>
      </xdr:nvCxnSpPr>
      <xdr:spPr>
        <a:xfrm>
          <a:off x="7324725" y="266700"/>
          <a:ext cx="200025" cy="2286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99059</xdr:colOff>
      <xdr:row>61</xdr:row>
      <xdr:rowOff>95251</xdr:rowOff>
    </xdr:from>
    <xdr:to>
      <xdr:col>20</xdr:col>
      <xdr:colOff>125772</xdr:colOff>
      <xdr:row>62</xdr:row>
      <xdr:rowOff>9526</xdr:rowOff>
    </xdr:to>
    <xdr:sp macro="" textlink="">
      <xdr:nvSpPr>
        <xdr:cNvPr id="7" name="円/楕円 6"/>
        <xdr:cNvSpPr/>
      </xdr:nvSpPr>
      <xdr:spPr>
        <a:xfrm>
          <a:off x="4429124" y="11696701"/>
          <a:ext cx="771526" cy="2095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59055</xdr:colOff>
      <xdr:row>4</xdr:row>
      <xdr:rowOff>9525</xdr:rowOff>
    </xdr:from>
    <xdr:to>
      <xdr:col>30</xdr:col>
      <xdr:colOff>11430</xdr:colOff>
      <xdr:row>4</xdr:row>
      <xdr:rowOff>238125</xdr:rowOff>
    </xdr:to>
    <xdr:cxnSp macro="">
      <xdr:nvCxnSpPr>
        <xdr:cNvPr id="5" name="直線コネクタ 4"/>
        <xdr:cNvCxnSpPr/>
      </xdr:nvCxnSpPr>
      <xdr:spPr>
        <a:xfrm>
          <a:off x="7324725" y="266700"/>
          <a:ext cx="200025" cy="2286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271146</xdr:colOff>
      <xdr:row>20</xdr:row>
      <xdr:rowOff>15240</xdr:rowOff>
    </xdr:from>
    <xdr:to>
      <xdr:col>8</xdr:col>
      <xdr:colOff>40768</xdr:colOff>
      <xdr:row>23</xdr:row>
      <xdr:rowOff>0</xdr:rowOff>
    </xdr:to>
    <xdr:sp macro="" textlink="">
      <xdr:nvSpPr>
        <xdr:cNvPr id="2" name="左大かっこ 1"/>
        <xdr:cNvSpPr/>
      </xdr:nvSpPr>
      <xdr:spPr>
        <a:xfrm>
          <a:off x="2049781" y="3474720"/>
          <a:ext cx="53340" cy="571500"/>
        </a:xfrm>
        <a:prstGeom prst="leftBracket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248285</xdr:colOff>
      <xdr:row>20</xdr:row>
      <xdr:rowOff>15240</xdr:rowOff>
    </xdr:from>
    <xdr:to>
      <xdr:col>19</xdr:col>
      <xdr:colOff>13208</xdr:colOff>
      <xdr:row>23</xdr:row>
      <xdr:rowOff>7620</xdr:rowOff>
    </xdr:to>
    <xdr:sp macro="" textlink="">
      <xdr:nvSpPr>
        <xdr:cNvPr id="3" name="右大かっこ 2"/>
        <xdr:cNvSpPr/>
      </xdr:nvSpPr>
      <xdr:spPr>
        <a:xfrm>
          <a:off x="4876800" y="3474720"/>
          <a:ext cx="60960" cy="579120"/>
        </a:xfrm>
        <a:prstGeom prst="rightBracket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65"/>
  <sheetViews>
    <sheetView workbookViewId="0">
      <selection activeCell="N6" sqref="N6"/>
    </sheetView>
  </sheetViews>
  <sheetFormatPr defaultColWidth="3.875" defaultRowHeight="12"/>
  <cols>
    <col min="1" max="1" width="3.875" style="1"/>
    <col min="2" max="2" width="5.375" style="1" customWidth="1"/>
    <col min="3" max="3" width="7.875" style="1" customWidth="1"/>
    <col min="4" max="4" width="17.5" style="1" customWidth="1"/>
    <col min="5" max="5" width="23.125" style="1" customWidth="1"/>
    <col min="6" max="6" width="7.5" style="1" customWidth="1"/>
    <col min="7" max="7" width="3.125" style="1" customWidth="1"/>
    <col min="8" max="8" width="3.875" style="1" customWidth="1"/>
    <col min="9" max="9" width="3.125" style="1" customWidth="1"/>
    <col min="10" max="10" width="3.875" style="1" customWidth="1"/>
    <col min="11" max="11" width="3.125" style="1" customWidth="1"/>
    <col min="12" max="12" width="5.5" style="1" customWidth="1"/>
    <col min="13" max="13" width="6.875" style="1" customWidth="1"/>
    <col min="14" max="14" width="21.125" style="1" customWidth="1"/>
    <col min="15" max="16384" width="3.875" style="1"/>
  </cols>
  <sheetData>
    <row r="2" spans="2:24" ht="19.5" customHeight="1">
      <c r="B2" s="41"/>
      <c r="C2" s="41"/>
      <c r="D2" s="41"/>
      <c r="E2" s="42" t="s">
        <v>22</v>
      </c>
      <c r="F2" s="42"/>
      <c r="G2" s="43"/>
      <c r="H2" s="43"/>
      <c r="I2" s="41"/>
      <c r="J2" s="41"/>
      <c r="K2" s="41"/>
      <c r="L2" s="41"/>
      <c r="M2" s="41"/>
      <c r="N2" s="41"/>
    </row>
    <row r="3" spans="2:24" ht="15" customHeight="1">
      <c r="B3" s="141" t="s">
        <v>55</v>
      </c>
      <c r="C3" s="76" t="s">
        <v>56</v>
      </c>
      <c r="D3" s="143" t="s">
        <v>1</v>
      </c>
      <c r="E3" s="135" t="s">
        <v>11</v>
      </c>
      <c r="F3" s="147" t="s">
        <v>19</v>
      </c>
      <c r="G3" s="148"/>
      <c r="H3" s="148"/>
      <c r="I3" s="148"/>
      <c r="J3" s="148"/>
      <c r="K3" s="149"/>
      <c r="L3" s="135" t="s">
        <v>6</v>
      </c>
      <c r="M3" s="137" t="s">
        <v>21</v>
      </c>
      <c r="N3" s="139" t="s">
        <v>18</v>
      </c>
    </row>
    <row r="4" spans="2:24" ht="15" customHeight="1">
      <c r="B4" s="142"/>
      <c r="C4" s="77" t="s">
        <v>7</v>
      </c>
      <c r="D4" s="138"/>
      <c r="E4" s="136"/>
      <c r="F4" s="144" t="s">
        <v>20</v>
      </c>
      <c r="G4" s="145"/>
      <c r="H4" s="145" t="s">
        <v>8</v>
      </c>
      <c r="I4" s="145"/>
      <c r="J4" s="145" t="s">
        <v>9</v>
      </c>
      <c r="K4" s="146"/>
      <c r="L4" s="136"/>
      <c r="M4" s="138"/>
      <c r="N4" s="140"/>
    </row>
    <row r="5" spans="2:24" ht="17.25" customHeight="1">
      <c r="B5" s="44">
        <v>1</v>
      </c>
      <c r="C5" s="78" t="s">
        <v>115</v>
      </c>
      <c r="D5" s="107" t="s">
        <v>116</v>
      </c>
      <c r="E5" s="108" t="s">
        <v>117</v>
      </c>
      <c r="F5" s="122">
        <v>2005</v>
      </c>
      <c r="G5" s="109" t="s">
        <v>0</v>
      </c>
      <c r="H5" s="123">
        <v>2</v>
      </c>
      <c r="I5" s="109" t="s">
        <v>8</v>
      </c>
      <c r="J5" s="123">
        <v>13</v>
      </c>
      <c r="K5" s="110" t="s">
        <v>9</v>
      </c>
      <c r="L5" s="111">
        <v>2</v>
      </c>
      <c r="M5" s="112">
        <v>175</v>
      </c>
      <c r="N5" s="113">
        <v>503365873</v>
      </c>
      <c r="O5" s="2"/>
      <c r="P5" s="81" t="s">
        <v>57</v>
      </c>
    </row>
    <row r="6" spans="2:24" ht="17.25" customHeight="1">
      <c r="B6" s="45">
        <v>2</v>
      </c>
      <c r="C6" s="79"/>
      <c r="D6" s="115"/>
      <c r="E6" s="116"/>
      <c r="F6" s="67"/>
      <c r="G6" s="46" t="s">
        <v>0</v>
      </c>
      <c r="H6" s="66"/>
      <c r="I6" s="46" t="s">
        <v>8</v>
      </c>
      <c r="J6" s="66"/>
      <c r="K6" s="48" t="s">
        <v>9</v>
      </c>
      <c r="L6" s="49"/>
      <c r="M6" s="119"/>
      <c r="N6" s="120"/>
      <c r="O6" s="2"/>
      <c r="P6" s="81" t="s">
        <v>58</v>
      </c>
    </row>
    <row r="7" spans="2:24" ht="17.25" customHeight="1">
      <c r="B7" s="45">
        <v>3</v>
      </c>
      <c r="C7" s="79"/>
      <c r="D7" s="115"/>
      <c r="E7" s="116"/>
      <c r="F7" s="67"/>
      <c r="G7" s="46" t="s">
        <v>0</v>
      </c>
      <c r="H7" s="66"/>
      <c r="I7" s="46" t="s">
        <v>8</v>
      </c>
      <c r="J7" s="66"/>
      <c r="K7" s="48" t="s">
        <v>9</v>
      </c>
      <c r="L7" s="49"/>
      <c r="M7" s="119"/>
      <c r="N7" s="120"/>
      <c r="O7" s="2"/>
      <c r="P7" s="2"/>
    </row>
    <row r="8" spans="2:24" ht="17.25" customHeight="1">
      <c r="B8" s="45">
        <v>4</v>
      </c>
      <c r="C8" s="79"/>
      <c r="D8" s="115"/>
      <c r="E8" s="116"/>
      <c r="F8" s="67"/>
      <c r="G8" s="46" t="s">
        <v>0</v>
      </c>
      <c r="H8" s="66"/>
      <c r="I8" s="46" t="s">
        <v>8</v>
      </c>
      <c r="J8" s="66"/>
      <c r="K8" s="48" t="s">
        <v>9</v>
      </c>
      <c r="L8" s="49"/>
      <c r="M8" s="119"/>
      <c r="N8" s="120"/>
      <c r="O8" s="2"/>
      <c r="P8" s="81" t="s">
        <v>60</v>
      </c>
      <c r="Q8" s="82"/>
      <c r="R8" s="82"/>
      <c r="S8" s="82"/>
      <c r="T8" s="82"/>
      <c r="U8" s="82"/>
      <c r="V8" s="82"/>
      <c r="W8" s="82"/>
      <c r="X8" s="82"/>
    </row>
    <row r="9" spans="2:24" ht="17.25" customHeight="1">
      <c r="B9" s="45">
        <v>5</v>
      </c>
      <c r="C9" s="79"/>
      <c r="D9" s="115"/>
      <c r="E9" s="116"/>
      <c r="F9" s="67"/>
      <c r="G9" s="46" t="s">
        <v>0</v>
      </c>
      <c r="H9" s="66"/>
      <c r="I9" s="46" t="s">
        <v>8</v>
      </c>
      <c r="J9" s="66"/>
      <c r="K9" s="48" t="s">
        <v>9</v>
      </c>
      <c r="L9" s="49"/>
      <c r="M9" s="119"/>
      <c r="N9" s="120"/>
      <c r="O9" s="2"/>
      <c r="P9" s="81" t="s">
        <v>61</v>
      </c>
      <c r="Q9" s="82"/>
      <c r="R9" s="82"/>
      <c r="S9" s="82"/>
      <c r="T9" s="82"/>
      <c r="U9" s="82"/>
      <c r="V9" s="82"/>
      <c r="W9" s="82"/>
      <c r="X9" s="82"/>
    </row>
    <row r="10" spans="2:24" ht="17.25" customHeight="1">
      <c r="B10" s="45">
        <v>6</v>
      </c>
      <c r="C10" s="79"/>
      <c r="D10" s="115"/>
      <c r="E10" s="116"/>
      <c r="F10" s="67"/>
      <c r="G10" s="46" t="s">
        <v>0</v>
      </c>
      <c r="H10" s="66"/>
      <c r="I10" s="46" t="s">
        <v>8</v>
      </c>
      <c r="J10" s="66"/>
      <c r="K10" s="48" t="s">
        <v>9</v>
      </c>
      <c r="L10" s="49"/>
      <c r="M10" s="119"/>
      <c r="N10" s="120"/>
      <c r="O10" s="2"/>
      <c r="P10" s="2"/>
    </row>
    <row r="11" spans="2:24" ht="17.25" customHeight="1">
      <c r="B11" s="45">
        <v>7</v>
      </c>
      <c r="C11" s="79"/>
      <c r="D11" s="115"/>
      <c r="E11" s="118"/>
      <c r="F11" s="67"/>
      <c r="G11" s="46" t="s">
        <v>0</v>
      </c>
      <c r="H11" s="66"/>
      <c r="I11" s="46" t="s">
        <v>8</v>
      </c>
      <c r="J11" s="66"/>
      <c r="K11" s="48" t="s">
        <v>9</v>
      </c>
      <c r="L11" s="49"/>
      <c r="M11" s="119"/>
      <c r="N11" s="120"/>
      <c r="O11" s="2"/>
      <c r="P11" s="81" t="s">
        <v>89</v>
      </c>
    </row>
    <row r="12" spans="2:24" ht="17.25" customHeight="1">
      <c r="B12" s="45">
        <v>8</v>
      </c>
      <c r="C12" s="79"/>
      <c r="D12" s="115"/>
      <c r="E12" s="118"/>
      <c r="F12" s="67"/>
      <c r="G12" s="46" t="s">
        <v>0</v>
      </c>
      <c r="H12" s="66"/>
      <c r="I12" s="46" t="s">
        <v>8</v>
      </c>
      <c r="J12" s="66"/>
      <c r="K12" s="48" t="s">
        <v>9</v>
      </c>
      <c r="L12" s="49"/>
      <c r="M12" s="119"/>
      <c r="N12" s="121"/>
      <c r="O12" s="2"/>
      <c r="P12" s="81" t="s">
        <v>90</v>
      </c>
    </row>
    <row r="13" spans="2:24" ht="17.25" customHeight="1">
      <c r="B13" s="45">
        <v>9</v>
      </c>
      <c r="C13" s="79"/>
      <c r="D13" s="117"/>
      <c r="E13" s="118"/>
      <c r="F13" s="67"/>
      <c r="G13" s="46" t="s">
        <v>0</v>
      </c>
      <c r="H13" s="66"/>
      <c r="I13" s="46" t="s">
        <v>8</v>
      </c>
      <c r="J13" s="66"/>
      <c r="K13" s="48" t="s">
        <v>9</v>
      </c>
      <c r="L13" s="49"/>
      <c r="M13" s="119"/>
      <c r="N13" s="121"/>
      <c r="O13" s="2"/>
      <c r="P13" s="2"/>
    </row>
    <row r="14" spans="2:24" ht="17.25" customHeight="1">
      <c r="B14" s="45">
        <v>10</v>
      </c>
      <c r="C14" s="79"/>
      <c r="D14" s="117"/>
      <c r="E14" s="118"/>
      <c r="F14" s="67"/>
      <c r="G14" s="46" t="s">
        <v>0</v>
      </c>
      <c r="H14" s="66"/>
      <c r="I14" s="46" t="s">
        <v>8</v>
      </c>
      <c r="J14" s="66"/>
      <c r="K14" s="48" t="s">
        <v>9</v>
      </c>
      <c r="L14" s="49"/>
      <c r="M14" s="119"/>
      <c r="N14" s="121"/>
      <c r="O14" s="2"/>
      <c r="P14" s="2"/>
    </row>
    <row r="15" spans="2:24" ht="17.25" customHeight="1">
      <c r="B15" s="45">
        <v>11</v>
      </c>
      <c r="C15" s="79"/>
      <c r="D15" s="117"/>
      <c r="E15" s="118"/>
      <c r="F15" s="67"/>
      <c r="G15" s="46" t="s">
        <v>0</v>
      </c>
      <c r="H15" s="66"/>
      <c r="I15" s="46" t="s">
        <v>8</v>
      </c>
      <c r="J15" s="66"/>
      <c r="K15" s="48" t="s">
        <v>9</v>
      </c>
      <c r="L15" s="49"/>
      <c r="M15" s="119"/>
      <c r="N15" s="121"/>
      <c r="O15" s="2"/>
      <c r="P15" s="2"/>
    </row>
    <row r="16" spans="2:24" ht="17.25" customHeight="1">
      <c r="B16" s="45">
        <v>12</v>
      </c>
      <c r="C16" s="79"/>
      <c r="D16" s="117"/>
      <c r="E16" s="118"/>
      <c r="F16" s="67"/>
      <c r="G16" s="46" t="s">
        <v>0</v>
      </c>
      <c r="H16" s="66"/>
      <c r="I16" s="46" t="s">
        <v>8</v>
      </c>
      <c r="J16" s="66"/>
      <c r="K16" s="48" t="s">
        <v>9</v>
      </c>
      <c r="L16" s="49"/>
      <c r="M16" s="119"/>
      <c r="N16" s="121"/>
      <c r="O16" s="2"/>
      <c r="P16" s="2"/>
    </row>
    <row r="17" spans="2:16" ht="17.25" customHeight="1">
      <c r="B17" s="45">
        <v>13</v>
      </c>
      <c r="C17" s="79"/>
      <c r="D17" s="117"/>
      <c r="E17" s="118"/>
      <c r="F17" s="67"/>
      <c r="G17" s="46" t="s">
        <v>0</v>
      </c>
      <c r="H17" s="66"/>
      <c r="I17" s="46" t="s">
        <v>8</v>
      </c>
      <c r="J17" s="66"/>
      <c r="K17" s="48" t="s">
        <v>9</v>
      </c>
      <c r="L17" s="49"/>
      <c r="M17" s="119"/>
      <c r="N17" s="121"/>
      <c r="O17" s="2"/>
      <c r="P17" s="2"/>
    </row>
    <row r="18" spans="2:16" ht="17.25" customHeight="1">
      <c r="B18" s="45">
        <v>14</v>
      </c>
      <c r="C18" s="79"/>
      <c r="D18" s="117"/>
      <c r="E18" s="118"/>
      <c r="F18" s="67"/>
      <c r="G18" s="46" t="s">
        <v>0</v>
      </c>
      <c r="H18" s="66"/>
      <c r="I18" s="46" t="s">
        <v>8</v>
      </c>
      <c r="J18" s="66"/>
      <c r="K18" s="48" t="s">
        <v>9</v>
      </c>
      <c r="L18" s="49"/>
      <c r="M18" s="119"/>
      <c r="N18" s="121"/>
      <c r="O18" s="2"/>
      <c r="P18" s="2"/>
    </row>
    <row r="19" spans="2:16" ht="17.25" customHeight="1">
      <c r="B19" s="45">
        <v>15</v>
      </c>
      <c r="C19" s="79"/>
      <c r="D19" s="117"/>
      <c r="E19" s="52"/>
      <c r="F19" s="67"/>
      <c r="G19" s="46" t="s">
        <v>0</v>
      </c>
      <c r="H19" s="66"/>
      <c r="I19" s="46" t="s">
        <v>8</v>
      </c>
      <c r="J19" s="66"/>
      <c r="K19" s="48" t="s">
        <v>9</v>
      </c>
      <c r="L19" s="114"/>
      <c r="M19" s="119"/>
      <c r="N19" s="121"/>
      <c r="O19" s="2"/>
      <c r="P19" s="2"/>
    </row>
    <row r="20" spans="2:16" ht="17.25" customHeight="1">
      <c r="B20" s="45">
        <v>16</v>
      </c>
      <c r="C20" s="79"/>
      <c r="D20" s="117"/>
      <c r="E20" s="52"/>
      <c r="F20" s="67"/>
      <c r="G20" s="46" t="s">
        <v>0</v>
      </c>
      <c r="H20" s="66"/>
      <c r="I20" s="46" t="s">
        <v>91</v>
      </c>
      <c r="J20" s="66"/>
      <c r="K20" s="48" t="s">
        <v>92</v>
      </c>
      <c r="L20" s="114"/>
      <c r="M20" s="119"/>
      <c r="N20" s="121"/>
      <c r="O20" s="2"/>
      <c r="P20" s="2"/>
    </row>
    <row r="21" spans="2:16" ht="17.25" customHeight="1">
      <c r="B21" s="45">
        <v>17</v>
      </c>
      <c r="C21" s="79"/>
      <c r="D21" s="51"/>
      <c r="E21" s="57"/>
      <c r="F21" s="67"/>
      <c r="G21" s="46" t="s">
        <v>0</v>
      </c>
      <c r="H21" s="66"/>
      <c r="I21" s="46" t="s">
        <v>8</v>
      </c>
      <c r="J21" s="66"/>
      <c r="K21" s="48" t="s">
        <v>9</v>
      </c>
      <c r="L21" s="49"/>
      <c r="M21" s="50"/>
      <c r="N21" s="105"/>
      <c r="O21" s="2"/>
      <c r="P21" s="2"/>
    </row>
    <row r="22" spans="2:16" ht="17.25" customHeight="1">
      <c r="B22" s="45">
        <v>18</v>
      </c>
      <c r="C22" s="79"/>
      <c r="D22" s="51"/>
      <c r="E22" s="52"/>
      <c r="F22" s="67"/>
      <c r="G22" s="46" t="s">
        <v>0</v>
      </c>
      <c r="H22" s="66"/>
      <c r="I22" s="46" t="s">
        <v>8</v>
      </c>
      <c r="J22" s="66"/>
      <c r="K22" s="48" t="s">
        <v>9</v>
      </c>
      <c r="L22" s="49"/>
      <c r="M22" s="50"/>
      <c r="N22" s="105"/>
      <c r="O22" s="3"/>
      <c r="P22" s="3"/>
    </row>
    <row r="23" spans="2:16" ht="17.25" customHeight="1">
      <c r="B23" s="45">
        <v>19</v>
      </c>
      <c r="C23" s="79"/>
      <c r="D23" s="104"/>
      <c r="E23" s="52"/>
      <c r="F23" s="67"/>
      <c r="G23" s="46" t="s">
        <v>0</v>
      </c>
      <c r="H23" s="66"/>
      <c r="I23" s="46" t="s">
        <v>8</v>
      </c>
      <c r="J23" s="66"/>
      <c r="K23" s="48" t="s">
        <v>9</v>
      </c>
      <c r="L23" s="49"/>
      <c r="M23" s="50"/>
      <c r="N23" s="106"/>
    </row>
    <row r="24" spans="2:16" ht="17.25" customHeight="1">
      <c r="B24" s="45">
        <v>20</v>
      </c>
      <c r="C24" s="79"/>
      <c r="D24" s="51"/>
      <c r="E24" s="52"/>
      <c r="F24" s="67"/>
      <c r="G24" s="46" t="s">
        <v>0</v>
      </c>
      <c r="H24" s="66"/>
      <c r="I24" s="46" t="s">
        <v>8</v>
      </c>
      <c r="J24" s="66"/>
      <c r="K24" s="48" t="s">
        <v>9</v>
      </c>
      <c r="L24" s="49"/>
      <c r="M24" s="50"/>
      <c r="N24" s="105"/>
    </row>
    <row r="25" spans="2:16" ht="17.25" customHeight="1">
      <c r="B25" s="45">
        <v>21</v>
      </c>
      <c r="C25" s="79"/>
      <c r="D25" s="51"/>
      <c r="E25" s="52"/>
      <c r="F25" s="67"/>
      <c r="G25" s="46" t="s">
        <v>0</v>
      </c>
      <c r="H25" s="66"/>
      <c r="I25" s="46" t="s">
        <v>8</v>
      </c>
      <c r="J25" s="66"/>
      <c r="K25" s="48" t="s">
        <v>9</v>
      </c>
      <c r="L25" s="49"/>
      <c r="M25" s="50"/>
      <c r="N25" s="105"/>
    </row>
    <row r="26" spans="2:16" ht="17.25" customHeight="1">
      <c r="B26" s="45">
        <v>22</v>
      </c>
      <c r="C26" s="79"/>
      <c r="D26" s="51"/>
      <c r="E26" s="52"/>
      <c r="F26" s="67"/>
      <c r="G26" s="46" t="s">
        <v>0</v>
      </c>
      <c r="H26" s="66"/>
      <c r="I26" s="46" t="s">
        <v>8</v>
      </c>
      <c r="J26" s="66"/>
      <c r="K26" s="48" t="s">
        <v>9</v>
      </c>
      <c r="L26" s="49"/>
      <c r="M26" s="50"/>
      <c r="N26" s="105"/>
    </row>
    <row r="27" spans="2:16" ht="17.25" customHeight="1">
      <c r="B27" s="45">
        <v>23</v>
      </c>
      <c r="C27" s="79"/>
      <c r="D27" s="51"/>
      <c r="E27" s="52"/>
      <c r="F27" s="67"/>
      <c r="G27" s="46" t="s">
        <v>0</v>
      </c>
      <c r="H27" s="66"/>
      <c r="I27" s="46" t="s">
        <v>91</v>
      </c>
      <c r="J27" s="66"/>
      <c r="K27" s="48" t="s">
        <v>92</v>
      </c>
      <c r="L27" s="49"/>
      <c r="M27" s="50"/>
      <c r="N27" s="105"/>
    </row>
    <row r="28" spans="2:16" ht="17.25" customHeight="1">
      <c r="B28" s="45">
        <v>24</v>
      </c>
      <c r="C28" s="79"/>
      <c r="D28" s="104"/>
      <c r="E28" s="57"/>
      <c r="F28" s="67"/>
      <c r="G28" s="46" t="s">
        <v>0</v>
      </c>
      <c r="H28" s="66"/>
      <c r="I28" s="46" t="s">
        <v>8</v>
      </c>
      <c r="J28" s="66"/>
      <c r="K28" s="48" t="s">
        <v>9</v>
      </c>
      <c r="L28" s="49"/>
      <c r="M28" s="50"/>
      <c r="N28" s="106"/>
    </row>
    <row r="29" spans="2:16" ht="17.25" customHeight="1">
      <c r="B29" s="45">
        <v>25</v>
      </c>
      <c r="C29" s="79"/>
      <c r="D29" s="51"/>
      <c r="E29" s="52"/>
      <c r="F29" s="67"/>
      <c r="G29" s="46" t="s">
        <v>0</v>
      </c>
      <c r="H29" s="66"/>
      <c r="I29" s="46" t="s">
        <v>91</v>
      </c>
      <c r="J29" s="66"/>
      <c r="K29" s="48" t="s">
        <v>92</v>
      </c>
      <c r="L29" s="49"/>
      <c r="M29" s="50"/>
      <c r="N29" s="105"/>
    </row>
    <row r="30" spans="2:16" ht="17.25" customHeight="1">
      <c r="B30" s="45">
        <v>26</v>
      </c>
      <c r="C30" s="79"/>
      <c r="D30" s="55"/>
      <c r="E30" s="54"/>
      <c r="F30" s="53"/>
      <c r="G30" s="46" t="s">
        <v>0</v>
      </c>
      <c r="H30" s="47"/>
      <c r="I30" s="46" t="s">
        <v>8</v>
      </c>
      <c r="J30" s="47"/>
      <c r="K30" s="48" t="s">
        <v>9</v>
      </c>
      <c r="L30" s="54"/>
      <c r="M30" s="55"/>
      <c r="N30" s="56"/>
    </row>
    <row r="31" spans="2:16" ht="17.25" customHeight="1">
      <c r="B31" s="45">
        <v>27</v>
      </c>
      <c r="C31" s="79"/>
      <c r="D31" s="55"/>
      <c r="E31" s="54"/>
      <c r="F31" s="53"/>
      <c r="G31" s="46" t="s">
        <v>0</v>
      </c>
      <c r="H31" s="47"/>
      <c r="I31" s="46" t="s">
        <v>8</v>
      </c>
      <c r="J31" s="47"/>
      <c r="K31" s="48" t="s">
        <v>9</v>
      </c>
      <c r="L31" s="54"/>
      <c r="M31" s="55"/>
      <c r="N31" s="56"/>
    </row>
    <row r="32" spans="2:16" ht="17.25" customHeight="1">
      <c r="B32" s="45">
        <v>28</v>
      </c>
      <c r="C32" s="79"/>
      <c r="D32" s="55"/>
      <c r="E32" s="54"/>
      <c r="F32" s="53"/>
      <c r="G32" s="46" t="s">
        <v>0</v>
      </c>
      <c r="H32" s="47"/>
      <c r="I32" s="46" t="s">
        <v>8</v>
      </c>
      <c r="J32" s="47"/>
      <c r="K32" s="48" t="s">
        <v>9</v>
      </c>
      <c r="L32" s="54"/>
      <c r="M32" s="55"/>
      <c r="N32" s="56"/>
    </row>
    <row r="33" spans="2:14" ht="17.25" customHeight="1">
      <c r="B33" s="45">
        <v>29</v>
      </c>
      <c r="C33" s="79"/>
      <c r="D33" s="55"/>
      <c r="E33" s="54"/>
      <c r="F33" s="53"/>
      <c r="G33" s="46" t="s">
        <v>0</v>
      </c>
      <c r="H33" s="47"/>
      <c r="I33" s="46" t="s">
        <v>8</v>
      </c>
      <c r="J33" s="47"/>
      <c r="K33" s="48" t="s">
        <v>9</v>
      </c>
      <c r="L33" s="54"/>
      <c r="M33" s="55"/>
      <c r="N33" s="56"/>
    </row>
    <row r="34" spans="2:14" ht="17.25" customHeight="1">
      <c r="B34" s="45">
        <v>30</v>
      </c>
      <c r="C34" s="79"/>
      <c r="D34" s="55"/>
      <c r="E34" s="54"/>
      <c r="F34" s="53"/>
      <c r="G34" s="46" t="s">
        <v>0</v>
      </c>
      <c r="H34" s="47"/>
      <c r="I34" s="46" t="s">
        <v>8</v>
      </c>
      <c r="J34" s="47"/>
      <c r="K34" s="48" t="s">
        <v>9</v>
      </c>
      <c r="L34" s="54"/>
      <c r="M34" s="55"/>
      <c r="N34" s="56"/>
    </row>
    <row r="35" spans="2:14" ht="17.25" customHeight="1">
      <c r="B35" s="45">
        <v>31</v>
      </c>
      <c r="C35" s="79"/>
      <c r="D35" s="55"/>
      <c r="E35" s="54"/>
      <c r="F35" s="53"/>
      <c r="G35" s="46" t="s">
        <v>0</v>
      </c>
      <c r="H35" s="47"/>
      <c r="I35" s="46" t="s">
        <v>8</v>
      </c>
      <c r="J35" s="47"/>
      <c r="K35" s="48" t="s">
        <v>9</v>
      </c>
      <c r="L35" s="54"/>
      <c r="M35" s="55"/>
      <c r="N35" s="56"/>
    </row>
    <row r="36" spans="2:14" ht="17.25" customHeight="1">
      <c r="B36" s="45">
        <v>32</v>
      </c>
      <c r="C36" s="79"/>
      <c r="D36" s="55"/>
      <c r="E36" s="54"/>
      <c r="F36" s="53"/>
      <c r="G36" s="46" t="s">
        <v>0</v>
      </c>
      <c r="H36" s="47"/>
      <c r="I36" s="46" t="s">
        <v>8</v>
      </c>
      <c r="J36" s="47"/>
      <c r="K36" s="48" t="s">
        <v>9</v>
      </c>
      <c r="L36" s="54"/>
      <c r="M36" s="55"/>
      <c r="N36" s="56"/>
    </row>
    <row r="37" spans="2:14" ht="17.25" customHeight="1">
      <c r="B37" s="45">
        <v>33</v>
      </c>
      <c r="C37" s="79"/>
      <c r="D37" s="55"/>
      <c r="E37" s="54"/>
      <c r="F37" s="53"/>
      <c r="G37" s="46" t="s">
        <v>0</v>
      </c>
      <c r="H37" s="47"/>
      <c r="I37" s="46" t="s">
        <v>8</v>
      </c>
      <c r="J37" s="47"/>
      <c r="K37" s="48" t="s">
        <v>9</v>
      </c>
      <c r="L37" s="54"/>
      <c r="M37" s="55"/>
      <c r="N37" s="56" t="s">
        <v>48</v>
      </c>
    </row>
    <row r="38" spans="2:14" ht="17.25" customHeight="1">
      <c r="B38" s="45">
        <v>34</v>
      </c>
      <c r="C38" s="79"/>
      <c r="D38" s="55"/>
      <c r="E38" s="54"/>
      <c r="F38" s="53"/>
      <c r="G38" s="46" t="s">
        <v>0</v>
      </c>
      <c r="H38" s="47"/>
      <c r="I38" s="46" t="s">
        <v>8</v>
      </c>
      <c r="J38" s="47"/>
      <c r="K38" s="48" t="s">
        <v>9</v>
      </c>
      <c r="L38" s="54"/>
      <c r="M38" s="55"/>
      <c r="N38" s="56" t="s">
        <v>48</v>
      </c>
    </row>
    <row r="39" spans="2:14" ht="17.25" customHeight="1">
      <c r="B39" s="45">
        <v>35</v>
      </c>
      <c r="C39" s="79"/>
      <c r="D39" s="55"/>
      <c r="E39" s="54"/>
      <c r="F39" s="53"/>
      <c r="G39" s="46" t="s">
        <v>0</v>
      </c>
      <c r="H39" s="47"/>
      <c r="I39" s="46" t="s">
        <v>8</v>
      </c>
      <c r="J39" s="47"/>
      <c r="K39" s="48" t="s">
        <v>9</v>
      </c>
      <c r="L39" s="54"/>
      <c r="M39" s="55"/>
      <c r="N39" s="56" t="s">
        <v>48</v>
      </c>
    </row>
    <row r="40" spans="2:14" ht="17.25" customHeight="1">
      <c r="B40" s="45">
        <v>36</v>
      </c>
      <c r="C40" s="79"/>
      <c r="D40" s="55"/>
      <c r="E40" s="54"/>
      <c r="F40" s="53"/>
      <c r="G40" s="46" t="s">
        <v>0</v>
      </c>
      <c r="H40" s="47"/>
      <c r="I40" s="46" t="s">
        <v>8</v>
      </c>
      <c r="J40" s="47"/>
      <c r="K40" s="48" t="s">
        <v>9</v>
      </c>
      <c r="L40" s="54"/>
      <c r="M40" s="55"/>
      <c r="N40" s="56" t="s">
        <v>48</v>
      </c>
    </row>
    <row r="41" spans="2:14" ht="17.25" customHeight="1">
      <c r="B41" s="45">
        <v>37</v>
      </c>
      <c r="C41" s="79"/>
      <c r="D41" s="55"/>
      <c r="E41" s="54"/>
      <c r="F41" s="53"/>
      <c r="G41" s="46" t="s">
        <v>0</v>
      </c>
      <c r="H41" s="47"/>
      <c r="I41" s="46" t="s">
        <v>8</v>
      </c>
      <c r="J41" s="47"/>
      <c r="K41" s="48" t="s">
        <v>9</v>
      </c>
      <c r="L41" s="54"/>
      <c r="M41" s="55"/>
      <c r="N41" s="56" t="s">
        <v>48</v>
      </c>
    </row>
    <row r="42" spans="2:14" ht="17.25" customHeight="1">
      <c r="B42" s="45">
        <v>38</v>
      </c>
      <c r="C42" s="79"/>
      <c r="D42" s="55"/>
      <c r="E42" s="54"/>
      <c r="F42" s="53"/>
      <c r="G42" s="46" t="s">
        <v>0</v>
      </c>
      <c r="H42" s="47"/>
      <c r="I42" s="46" t="s">
        <v>8</v>
      </c>
      <c r="J42" s="47"/>
      <c r="K42" s="48" t="s">
        <v>9</v>
      </c>
      <c r="L42" s="54"/>
      <c r="M42" s="55"/>
      <c r="N42" s="56" t="s">
        <v>48</v>
      </c>
    </row>
    <row r="43" spans="2:14" ht="17.25" customHeight="1">
      <c r="B43" s="45">
        <v>39</v>
      </c>
      <c r="C43" s="79"/>
      <c r="D43" s="55"/>
      <c r="E43" s="54"/>
      <c r="F43" s="53"/>
      <c r="G43" s="46" t="s">
        <v>0</v>
      </c>
      <c r="H43" s="47"/>
      <c r="I43" s="46" t="s">
        <v>8</v>
      </c>
      <c r="J43" s="47"/>
      <c r="K43" s="48" t="s">
        <v>9</v>
      </c>
      <c r="L43" s="54"/>
      <c r="M43" s="55"/>
      <c r="N43" s="56" t="s">
        <v>48</v>
      </c>
    </row>
    <row r="44" spans="2:14" ht="17.25" customHeight="1">
      <c r="B44" s="45">
        <v>40</v>
      </c>
      <c r="C44" s="79"/>
      <c r="D44" s="55"/>
      <c r="E44" s="54"/>
      <c r="F44" s="53"/>
      <c r="G44" s="46" t="s">
        <v>0</v>
      </c>
      <c r="H44" s="47"/>
      <c r="I44" s="46" t="s">
        <v>8</v>
      </c>
      <c r="J44" s="47"/>
      <c r="K44" s="48" t="s">
        <v>9</v>
      </c>
      <c r="L44" s="54"/>
      <c r="M44" s="55"/>
      <c r="N44" s="56" t="s">
        <v>48</v>
      </c>
    </row>
    <row r="45" spans="2:14" ht="17.25" customHeight="1">
      <c r="B45" s="45">
        <v>41</v>
      </c>
      <c r="C45" s="79"/>
      <c r="D45" s="55"/>
      <c r="E45" s="54"/>
      <c r="F45" s="53"/>
      <c r="G45" s="46" t="s">
        <v>0</v>
      </c>
      <c r="H45" s="47"/>
      <c r="I45" s="46" t="s">
        <v>8</v>
      </c>
      <c r="J45" s="47"/>
      <c r="K45" s="48" t="s">
        <v>9</v>
      </c>
      <c r="L45" s="54"/>
      <c r="M45" s="55"/>
      <c r="N45" s="56" t="s">
        <v>48</v>
      </c>
    </row>
    <row r="46" spans="2:14" ht="17.25" customHeight="1">
      <c r="B46" s="45">
        <v>42</v>
      </c>
      <c r="C46" s="79"/>
      <c r="D46" s="55"/>
      <c r="E46" s="54"/>
      <c r="F46" s="53"/>
      <c r="G46" s="46" t="s">
        <v>0</v>
      </c>
      <c r="H46" s="47"/>
      <c r="I46" s="46" t="s">
        <v>8</v>
      </c>
      <c r="J46" s="47"/>
      <c r="K46" s="48" t="s">
        <v>9</v>
      </c>
      <c r="L46" s="54"/>
      <c r="M46" s="55"/>
      <c r="N46" s="56" t="s">
        <v>48</v>
      </c>
    </row>
    <row r="47" spans="2:14" ht="17.25" customHeight="1">
      <c r="B47" s="45">
        <v>43</v>
      </c>
      <c r="C47" s="79"/>
      <c r="D47" s="55"/>
      <c r="E47" s="54"/>
      <c r="F47" s="53"/>
      <c r="G47" s="46" t="s">
        <v>0</v>
      </c>
      <c r="H47" s="47"/>
      <c r="I47" s="46" t="s">
        <v>8</v>
      </c>
      <c r="J47" s="47"/>
      <c r="K47" s="48" t="s">
        <v>9</v>
      </c>
      <c r="L47" s="54"/>
      <c r="M47" s="55"/>
      <c r="N47" s="56" t="s">
        <v>48</v>
      </c>
    </row>
    <row r="48" spans="2:14" ht="17.25" customHeight="1">
      <c r="B48" s="45">
        <v>44</v>
      </c>
      <c r="C48" s="79"/>
      <c r="D48" s="55"/>
      <c r="E48" s="54"/>
      <c r="F48" s="53"/>
      <c r="G48" s="46" t="s">
        <v>0</v>
      </c>
      <c r="H48" s="47"/>
      <c r="I48" s="46" t="s">
        <v>8</v>
      </c>
      <c r="J48" s="47"/>
      <c r="K48" s="48" t="s">
        <v>9</v>
      </c>
      <c r="L48" s="54"/>
      <c r="M48" s="55"/>
      <c r="N48" s="56" t="s">
        <v>48</v>
      </c>
    </row>
    <row r="49" spans="2:14" ht="17.25" customHeight="1">
      <c r="B49" s="45">
        <v>45</v>
      </c>
      <c r="C49" s="79"/>
      <c r="D49" s="55"/>
      <c r="E49" s="54"/>
      <c r="F49" s="53"/>
      <c r="G49" s="46" t="s">
        <v>0</v>
      </c>
      <c r="H49" s="47"/>
      <c r="I49" s="46" t="s">
        <v>8</v>
      </c>
      <c r="J49" s="47"/>
      <c r="K49" s="48" t="s">
        <v>9</v>
      </c>
      <c r="L49" s="54"/>
      <c r="M49" s="55"/>
      <c r="N49" s="56" t="s">
        <v>48</v>
      </c>
    </row>
    <row r="50" spans="2:14" ht="17.25" customHeight="1">
      <c r="B50" s="45">
        <v>46</v>
      </c>
      <c r="C50" s="79"/>
      <c r="D50" s="55"/>
      <c r="E50" s="54"/>
      <c r="F50" s="53"/>
      <c r="G50" s="46" t="s">
        <v>0</v>
      </c>
      <c r="H50" s="47"/>
      <c r="I50" s="46" t="s">
        <v>8</v>
      </c>
      <c r="J50" s="47"/>
      <c r="K50" s="48" t="s">
        <v>9</v>
      </c>
      <c r="L50" s="54"/>
      <c r="M50" s="55"/>
      <c r="N50" s="56" t="s">
        <v>48</v>
      </c>
    </row>
    <row r="51" spans="2:14" ht="17.25" customHeight="1">
      <c r="B51" s="45">
        <v>47</v>
      </c>
      <c r="C51" s="79"/>
      <c r="D51" s="55"/>
      <c r="E51" s="54"/>
      <c r="F51" s="53"/>
      <c r="G51" s="46" t="s">
        <v>0</v>
      </c>
      <c r="H51" s="47"/>
      <c r="I51" s="46" t="s">
        <v>8</v>
      </c>
      <c r="J51" s="47"/>
      <c r="K51" s="48" t="s">
        <v>9</v>
      </c>
      <c r="L51" s="54"/>
      <c r="M51" s="55"/>
      <c r="N51" s="56" t="s">
        <v>48</v>
      </c>
    </row>
    <row r="52" spans="2:14" ht="17.25" customHeight="1">
      <c r="B52" s="45">
        <v>48</v>
      </c>
      <c r="C52" s="79"/>
      <c r="D52" s="55"/>
      <c r="E52" s="54"/>
      <c r="F52" s="53"/>
      <c r="G52" s="46" t="s">
        <v>0</v>
      </c>
      <c r="H52" s="47"/>
      <c r="I52" s="46" t="s">
        <v>8</v>
      </c>
      <c r="J52" s="47"/>
      <c r="K52" s="48" t="s">
        <v>9</v>
      </c>
      <c r="L52" s="54"/>
      <c r="M52" s="55"/>
      <c r="N52" s="56" t="s">
        <v>48</v>
      </c>
    </row>
    <row r="53" spans="2:14" ht="17.25" customHeight="1">
      <c r="B53" s="45">
        <v>49</v>
      </c>
      <c r="C53" s="79"/>
      <c r="D53" s="55"/>
      <c r="E53" s="54"/>
      <c r="F53" s="53"/>
      <c r="G53" s="46" t="s">
        <v>0</v>
      </c>
      <c r="H53" s="47"/>
      <c r="I53" s="46" t="s">
        <v>8</v>
      </c>
      <c r="J53" s="47"/>
      <c r="K53" s="48" t="s">
        <v>9</v>
      </c>
      <c r="L53" s="54"/>
      <c r="M53" s="55"/>
      <c r="N53" s="56" t="s">
        <v>48</v>
      </c>
    </row>
    <row r="54" spans="2:14" ht="17.25" customHeight="1">
      <c r="B54" s="45">
        <v>50</v>
      </c>
      <c r="C54" s="79"/>
      <c r="D54" s="55"/>
      <c r="E54" s="54"/>
      <c r="F54" s="53"/>
      <c r="G54" s="46" t="s">
        <v>0</v>
      </c>
      <c r="H54" s="47"/>
      <c r="I54" s="46" t="s">
        <v>8</v>
      </c>
      <c r="J54" s="47"/>
      <c r="K54" s="48" t="s">
        <v>59</v>
      </c>
      <c r="L54" s="54"/>
      <c r="M54" s="55"/>
      <c r="N54" s="56" t="s">
        <v>48</v>
      </c>
    </row>
    <row r="55" spans="2:14" ht="17.25" customHeight="1">
      <c r="B55" s="45">
        <v>51</v>
      </c>
      <c r="C55" s="79"/>
      <c r="D55" s="55"/>
      <c r="E55" s="54"/>
      <c r="F55" s="53"/>
      <c r="G55" s="46" t="s">
        <v>0</v>
      </c>
      <c r="H55" s="47"/>
      <c r="I55" s="46" t="s">
        <v>8</v>
      </c>
      <c r="J55" s="47"/>
      <c r="K55" s="48" t="s">
        <v>9</v>
      </c>
      <c r="L55" s="54"/>
      <c r="M55" s="55"/>
      <c r="N55" s="56" t="s">
        <v>48</v>
      </c>
    </row>
    <row r="56" spans="2:14" ht="16.5" customHeight="1">
      <c r="B56" s="45">
        <v>52</v>
      </c>
      <c r="C56" s="79"/>
      <c r="D56" s="55"/>
      <c r="E56" s="54"/>
      <c r="F56" s="53"/>
      <c r="G56" s="46" t="s">
        <v>0</v>
      </c>
      <c r="H56" s="47"/>
      <c r="I56" s="46" t="s">
        <v>8</v>
      </c>
      <c r="J56" s="47"/>
      <c r="K56" s="48" t="s">
        <v>9</v>
      </c>
      <c r="L56" s="54"/>
      <c r="M56" s="55"/>
      <c r="N56" s="56" t="s">
        <v>48</v>
      </c>
    </row>
    <row r="57" spans="2:14" ht="16.5" customHeight="1">
      <c r="B57" s="45">
        <v>53</v>
      </c>
      <c r="C57" s="79"/>
      <c r="D57" s="55"/>
      <c r="E57" s="54"/>
      <c r="F57" s="53"/>
      <c r="G57" s="46" t="s">
        <v>0</v>
      </c>
      <c r="H57" s="47"/>
      <c r="I57" s="46" t="s">
        <v>8</v>
      </c>
      <c r="J57" s="47"/>
      <c r="K57" s="48" t="s">
        <v>9</v>
      </c>
      <c r="L57" s="54"/>
      <c r="M57" s="55"/>
      <c r="N57" s="56"/>
    </row>
    <row r="58" spans="2:14" ht="16.5" customHeight="1">
      <c r="B58" s="45">
        <v>54</v>
      </c>
      <c r="C58" s="79"/>
      <c r="D58" s="55"/>
      <c r="E58" s="54"/>
      <c r="F58" s="53"/>
      <c r="G58" s="46" t="s">
        <v>0</v>
      </c>
      <c r="H58" s="47"/>
      <c r="I58" s="46" t="s">
        <v>8</v>
      </c>
      <c r="J58" s="47"/>
      <c r="K58" s="48" t="s">
        <v>9</v>
      </c>
      <c r="L58" s="54"/>
      <c r="M58" s="55"/>
      <c r="N58" s="56"/>
    </row>
    <row r="59" spans="2:14" ht="16.5" customHeight="1">
      <c r="B59" s="45">
        <v>55</v>
      </c>
      <c r="C59" s="79"/>
      <c r="D59" s="55"/>
      <c r="E59" s="54"/>
      <c r="F59" s="53"/>
      <c r="G59" s="46" t="s">
        <v>0</v>
      </c>
      <c r="H59" s="47"/>
      <c r="I59" s="46" t="s">
        <v>8</v>
      </c>
      <c r="J59" s="47"/>
      <c r="K59" s="48" t="s">
        <v>9</v>
      </c>
      <c r="L59" s="54"/>
      <c r="M59" s="55"/>
      <c r="N59" s="56"/>
    </row>
    <row r="60" spans="2:14" ht="16.5" customHeight="1">
      <c r="B60" s="45">
        <v>56</v>
      </c>
      <c r="C60" s="79"/>
      <c r="D60" s="55"/>
      <c r="E60" s="54"/>
      <c r="F60" s="53"/>
      <c r="G60" s="46" t="s">
        <v>0</v>
      </c>
      <c r="H60" s="47"/>
      <c r="I60" s="46" t="s">
        <v>8</v>
      </c>
      <c r="J60" s="47"/>
      <c r="K60" s="48" t="s">
        <v>9</v>
      </c>
      <c r="L60" s="54"/>
      <c r="M60" s="55"/>
      <c r="N60" s="56"/>
    </row>
    <row r="61" spans="2:14" ht="16.5" customHeight="1">
      <c r="B61" s="45">
        <v>57</v>
      </c>
      <c r="C61" s="79"/>
      <c r="D61" s="55"/>
      <c r="E61" s="54"/>
      <c r="F61" s="53"/>
      <c r="G61" s="46" t="s">
        <v>0</v>
      </c>
      <c r="H61" s="47"/>
      <c r="I61" s="46" t="s">
        <v>8</v>
      </c>
      <c r="J61" s="47"/>
      <c r="K61" s="48" t="s">
        <v>9</v>
      </c>
      <c r="L61" s="54"/>
      <c r="M61" s="55"/>
      <c r="N61" s="56"/>
    </row>
    <row r="62" spans="2:14" ht="16.5" customHeight="1">
      <c r="B62" s="45">
        <v>58</v>
      </c>
      <c r="C62" s="79"/>
      <c r="D62" s="55"/>
      <c r="E62" s="54"/>
      <c r="F62" s="53"/>
      <c r="G62" s="46" t="s">
        <v>0</v>
      </c>
      <c r="H62" s="47"/>
      <c r="I62" s="46" t="s">
        <v>8</v>
      </c>
      <c r="J62" s="47"/>
      <c r="K62" s="48" t="s">
        <v>9</v>
      </c>
      <c r="L62" s="54"/>
      <c r="M62" s="55"/>
      <c r="N62" s="56"/>
    </row>
    <row r="63" spans="2:14" ht="16.5" customHeight="1">
      <c r="B63" s="45">
        <v>59</v>
      </c>
      <c r="C63" s="79"/>
      <c r="D63" s="55"/>
      <c r="E63" s="54"/>
      <c r="F63" s="53"/>
      <c r="G63" s="46" t="s">
        <v>0</v>
      </c>
      <c r="H63" s="47"/>
      <c r="I63" s="46" t="s">
        <v>8</v>
      </c>
      <c r="J63" s="47"/>
      <c r="K63" s="48" t="s">
        <v>9</v>
      </c>
      <c r="L63" s="54"/>
      <c r="M63" s="55"/>
      <c r="N63" s="56"/>
    </row>
    <row r="64" spans="2:14" ht="16.5" customHeight="1">
      <c r="B64" s="58">
        <v>60</v>
      </c>
      <c r="C64" s="80"/>
      <c r="D64" s="59"/>
      <c r="E64" s="60"/>
      <c r="F64" s="61"/>
      <c r="G64" s="62" t="s">
        <v>0</v>
      </c>
      <c r="H64" s="63"/>
      <c r="I64" s="62" t="s">
        <v>8</v>
      </c>
      <c r="J64" s="63"/>
      <c r="K64" s="64" t="s">
        <v>9</v>
      </c>
      <c r="L64" s="60"/>
      <c r="M64" s="59"/>
      <c r="N64" s="65"/>
    </row>
    <row r="65" ht="16.5" customHeight="1"/>
  </sheetData>
  <mergeCells count="10">
    <mergeCell ref="L3:L4"/>
    <mergeCell ref="M3:M4"/>
    <mergeCell ref="N3:N4"/>
    <mergeCell ref="B3:B4"/>
    <mergeCell ref="D3:D4"/>
    <mergeCell ref="E3:E4"/>
    <mergeCell ref="F4:G4"/>
    <mergeCell ref="H4:I4"/>
    <mergeCell ref="J4:K4"/>
    <mergeCell ref="F3:K3"/>
  </mergeCells>
  <phoneticPr fontId="1"/>
  <pageMargins left="0.98425196850393704" right="0.78740157480314965" top="0.39370078740157483" bottom="0" header="0.51181102362204722" footer="0.51181102362204722"/>
  <pageSetup paperSize="12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3"/>
  <sheetViews>
    <sheetView tabSelected="1" zoomScaleNormal="100" zoomScaleSheetLayoutView="100" workbookViewId="0">
      <selection activeCell="AG4" sqref="AG4"/>
    </sheetView>
  </sheetViews>
  <sheetFormatPr defaultColWidth="3.875" defaultRowHeight="22.5" customHeight="1"/>
  <cols>
    <col min="1" max="1" width="3.875" style="1"/>
    <col min="2" max="3" width="3.875" style="1" customWidth="1"/>
    <col min="4" max="19" width="3.125" style="1" customWidth="1"/>
    <col min="20" max="20" width="3.375" style="1" customWidth="1"/>
    <col min="21" max="31" width="3.125" style="1" customWidth="1"/>
    <col min="32" max="34" width="3.875" style="1"/>
    <col min="35" max="35" width="7.125" style="1" customWidth="1"/>
    <col min="36" max="36" width="28.125" style="1" customWidth="1"/>
    <col min="37" max="37" width="38.5" style="1" customWidth="1"/>
    <col min="38" max="38" width="6.375" style="1" customWidth="1"/>
    <col min="39" max="16384" width="3.875" style="1"/>
  </cols>
  <sheetData>
    <row r="1" spans="1:42" ht="9" customHeight="1">
      <c r="A1" s="15"/>
      <c r="B1" s="15"/>
      <c r="C1" s="15"/>
      <c r="D1" s="16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5"/>
      <c r="AG1" s="15"/>
      <c r="AH1" s="15"/>
      <c r="AI1" s="15"/>
      <c r="AJ1" s="15"/>
      <c r="AK1" s="15"/>
      <c r="AL1" s="15"/>
      <c r="AM1" s="15"/>
      <c r="AN1" s="15"/>
      <c r="AO1" s="15"/>
    </row>
    <row r="2" spans="1:42" ht="11.25" customHeight="1">
      <c r="A2" s="15"/>
      <c r="B2" s="15"/>
      <c r="C2" s="15"/>
      <c r="D2" s="277" t="s">
        <v>63</v>
      </c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75"/>
      <c r="AD2" s="75"/>
      <c r="AE2" s="75"/>
      <c r="AF2" s="15"/>
      <c r="AG2" s="263">
        <v>2</v>
      </c>
      <c r="AH2" s="276" t="s">
        <v>54</v>
      </c>
      <c r="AI2" s="185"/>
      <c r="AJ2" s="185"/>
      <c r="AK2" s="185"/>
      <c r="AL2" s="15"/>
      <c r="AM2" s="15"/>
      <c r="AN2" s="15"/>
      <c r="AO2" s="15"/>
    </row>
    <row r="3" spans="1:42" ht="11.25" customHeight="1">
      <c r="A3" s="15"/>
      <c r="B3" s="15"/>
      <c r="C3" s="15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277"/>
      <c r="AC3" s="75"/>
      <c r="AD3" s="75"/>
      <c r="AE3" s="75"/>
      <c r="AF3" s="15"/>
      <c r="AG3" s="264"/>
      <c r="AH3" s="276"/>
      <c r="AI3" s="185"/>
      <c r="AJ3" s="185"/>
      <c r="AK3" s="185"/>
      <c r="AL3" s="15"/>
      <c r="AM3" s="15"/>
      <c r="AN3" s="15"/>
      <c r="AO3" s="15"/>
    </row>
    <row r="4" spans="1:42" ht="11.25" customHeight="1">
      <c r="A4" s="15"/>
      <c r="B4" s="15"/>
      <c r="C4" s="15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75"/>
      <c r="AD4" s="75"/>
      <c r="AE4" s="75"/>
      <c r="AF4" s="15"/>
      <c r="AG4" s="15"/>
      <c r="AH4" s="278" t="s">
        <v>62</v>
      </c>
      <c r="AI4" s="278"/>
      <c r="AJ4" s="278"/>
      <c r="AK4" s="278"/>
      <c r="AL4" s="15"/>
      <c r="AM4" s="15"/>
      <c r="AN4" s="15"/>
      <c r="AO4" s="15"/>
    </row>
    <row r="5" spans="1:42" ht="11.25" customHeight="1">
      <c r="A5" s="15"/>
      <c r="B5" s="15"/>
      <c r="C5" s="15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75"/>
      <c r="AD5" s="75"/>
      <c r="AE5" s="75"/>
      <c r="AF5" s="15"/>
      <c r="AG5" s="263"/>
      <c r="AH5" s="278"/>
      <c r="AI5" s="278"/>
      <c r="AJ5" s="278"/>
      <c r="AK5" s="278"/>
      <c r="AL5" s="15"/>
      <c r="AM5" s="15"/>
      <c r="AN5" s="15"/>
      <c r="AO5" s="15"/>
    </row>
    <row r="6" spans="1:42" ht="9" customHeight="1">
      <c r="A6" s="15"/>
      <c r="B6" s="15"/>
      <c r="C6" s="15"/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5"/>
      <c r="AG6" s="264"/>
      <c r="AH6" s="278"/>
      <c r="AI6" s="278"/>
      <c r="AJ6" s="278"/>
      <c r="AK6" s="278"/>
      <c r="AL6" s="15"/>
      <c r="AM6" s="15"/>
      <c r="AN6" s="15"/>
      <c r="AO6" s="15"/>
    </row>
    <row r="7" spans="1:42" ht="22.5" customHeight="1">
      <c r="A7" s="15"/>
      <c r="B7" s="15"/>
      <c r="C7" s="15"/>
      <c r="D7" s="13" t="str">
        <f>AK12&amp;AG12&amp;AK13</f>
        <v>令和5年度</v>
      </c>
      <c r="G7" s="13"/>
      <c r="H7" s="13"/>
      <c r="I7" s="13"/>
      <c r="J7" s="13" t="str">
        <f>VLOOKUP(AG13,AH14:AK19,3,1)</f>
        <v>長崎県高等学校バスケットボール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50" t="s">
        <v>65</v>
      </c>
      <c r="X7" s="150"/>
      <c r="Y7" s="150"/>
      <c r="Z7" s="151" t="s">
        <v>64</v>
      </c>
      <c r="AA7" s="151"/>
      <c r="AB7" s="151"/>
      <c r="AD7" s="156" t="s">
        <v>81</v>
      </c>
      <c r="AE7" s="156"/>
      <c r="AF7" s="15"/>
      <c r="AG7" s="18" t="s">
        <v>39</v>
      </c>
      <c r="AH7" s="19"/>
      <c r="AI7" s="19"/>
      <c r="AJ7" s="19"/>
      <c r="AK7" s="19"/>
      <c r="AL7" s="20"/>
      <c r="AM7" s="15"/>
      <c r="AN7" s="15"/>
      <c r="AO7" s="15"/>
    </row>
    <row r="8" spans="1:42" ht="22.5" customHeight="1">
      <c r="A8" s="15"/>
      <c r="B8" s="15"/>
      <c r="C8" s="15"/>
      <c r="E8" s="254" t="str">
        <f>VLOOKUP(AG13,AH14:AK19,4,1)</f>
        <v>春季選手権大会　参加申込書</v>
      </c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70"/>
      <c r="W8" s="152" t="str">
        <f>IF(AG2=1,"○","")</f>
        <v/>
      </c>
      <c r="X8" s="152"/>
      <c r="Y8" s="152"/>
      <c r="Z8" s="154" t="str">
        <f>IF(AG2=2,"○","")</f>
        <v>○</v>
      </c>
      <c r="AA8" s="154"/>
      <c r="AB8" s="154"/>
      <c r="AD8" s="156"/>
      <c r="AE8" s="156"/>
      <c r="AF8" s="15"/>
      <c r="AG8" s="19" t="s">
        <v>41</v>
      </c>
      <c r="AH8" s="19"/>
      <c r="AI8" s="19"/>
      <c r="AJ8" s="19"/>
      <c r="AK8" s="19"/>
      <c r="AL8" s="20"/>
      <c r="AM8" s="21"/>
      <c r="AN8" s="21"/>
      <c r="AO8" s="15"/>
    </row>
    <row r="9" spans="1:42" ht="23.25" customHeight="1" thickBot="1">
      <c r="A9" s="15"/>
      <c r="B9" s="15"/>
      <c r="C9" s="15"/>
      <c r="D9" s="4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4"/>
      <c r="W9" s="153"/>
      <c r="X9" s="153"/>
      <c r="Y9" s="153"/>
      <c r="Z9" s="155"/>
      <c r="AA9" s="155"/>
      <c r="AB9" s="155"/>
      <c r="AC9" s="14"/>
      <c r="AD9" s="14"/>
      <c r="AF9" s="15"/>
      <c r="AG9" s="19" t="s">
        <v>37</v>
      </c>
      <c r="AH9" s="19"/>
      <c r="AI9" s="19"/>
      <c r="AJ9" s="19"/>
      <c r="AK9" s="19"/>
      <c r="AL9" s="15"/>
      <c r="AM9" s="15"/>
      <c r="AN9" s="15"/>
      <c r="AO9" s="15"/>
    </row>
    <row r="10" spans="1:42" ht="18.75" customHeight="1">
      <c r="A10" s="15"/>
      <c r="B10" s="15"/>
      <c r="C10" s="15"/>
      <c r="D10" s="157" t="s">
        <v>4</v>
      </c>
      <c r="E10" s="158"/>
      <c r="F10" s="158"/>
      <c r="G10" s="174"/>
      <c r="H10" s="175"/>
      <c r="I10" s="175"/>
      <c r="J10" s="175"/>
      <c r="K10" s="175"/>
      <c r="L10" s="175"/>
      <c r="M10" s="175"/>
      <c r="N10" s="175"/>
      <c r="O10" s="175"/>
      <c r="P10" s="176"/>
      <c r="Q10" s="171"/>
      <c r="R10" s="172"/>
      <c r="S10" s="173"/>
      <c r="T10" s="259" t="s">
        <v>1</v>
      </c>
      <c r="U10" s="259"/>
      <c r="V10" s="259"/>
      <c r="W10" s="259"/>
      <c r="X10" s="259"/>
      <c r="Y10" s="259"/>
      <c r="Z10" s="260"/>
      <c r="AA10" s="11" t="s">
        <v>10</v>
      </c>
      <c r="AB10" s="161" t="s">
        <v>36</v>
      </c>
      <c r="AC10" s="167"/>
      <c r="AD10" s="161" t="s">
        <v>15</v>
      </c>
      <c r="AE10" s="162"/>
      <c r="AF10" s="15"/>
      <c r="AG10" s="19" t="s">
        <v>38</v>
      </c>
      <c r="AH10" s="19"/>
      <c r="AI10" s="19"/>
      <c r="AJ10" s="19"/>
      <c r="AK10" s="19"/>
      <c r="AL10" s="15"/>
      <c r="AM10" s="15"/>
      <c r="AN10" s="15"/>
      <c r="AO10" s="15"/>
    </row>
    <row r="11" spans="1:42" ht="26.25" customHeight="1">
      <c r="A11" s="184" t="s">
        <v>35</v>
      </c>
      <c r="B11" s="184"/>
      <c r="C11" s="15"/>
      <c r="D11" s="159"/>
      <c r="E11" s="160"/>
      <c r="F11" s="160"/>
      <c r="G11" s="177"/>
      <c r="H11" s="178"/>
      <c r="I11" s="178"/>
      <c r="J11" s="178"/>
      <c r="K11" s="178"/>
      <c r="L11" s="178"/>
      <c r="M11" s="178"/>
      <c r="N11" s="178"/>
      <c r="O11" s="178"/>
      <c r="P11" s="179"/>
      <c r="Q11" s="168" t="s">
        <v>3</v>
      </c>
      <c r="R11" s="169"/>
      <c r="S11" s="170"/>
      <c r="T11" s="261"/>
      <c r="U11" s="261"/>
      <c r="V11" s="261"/>
      <c r="W11" s="261"/>
      <c r="X11" s="261"/>
      <c r="Y11" s="261"/>
      <c r="Z11" s="262"/>
      <c r="AA11" s="85"/>
      <c r="AB11" s="163"/>
      <c r="AC11" s="164"/>
      <c r="AD11" s="165"/>
      <c r="AE11" s="166"/>
      <c r="AF11" s="15"/>
      <c r="AG11" s="19" t="s">
        <v>40</v>
      </c>
      <c r="AH11" s="19"/>
      <c r="AI11" s="19"/>
      <c r="AJ11" s="19"/>
      <c r="AK11" s="19"/>
      <c r="AL11" s="15"/>
      <c r="AM11" s="15"/>
      <c r="AN11" s="15"/>
      <c r="AO11" s="15"/>
    </row>
    <row r="12" spans="1:42" ht="26.25" customHeight="1">
      <c r="A12" s="184"/>
      <c r="B12" s="184"/>
      <c r="C12" s="15"/>
      <c r="D12" s="180" t="s">
        <v>82</v>
      </c>
      <c r="E12" s="169"/>
      <c r="F12" s="169"/>
      <c r="G12" s="190"/>
      <c r="H12" s="191"/>
      <c r="I12" s="191"/>
      <c r="J12" s="191"/>
      <c r="K12" s="191"/>
      <c r="L12" s="191"/>
      <c r="M12" s="191"/>
      <c r="N12" s="191"/>
      <c r="O12" s="191"/>
      <c r="P12" s="192"/>
      <c r="Q12" s="168" t="s">
        <v>12</v>
      </c>
      <c r="R12" s="169"/>
      <c r="S12" s="170"/>
      <c r="T12" s="261"/>
      <c r="U12" s="261"/>
      <c r="V12" s="261"/>
      <c r="W12" s="261"/>
      <c r="X12" s="261"/>
      <c r="Y12" s="261"/>
      <c r="Z12" s="262"/>
      <c r="AA12" s="85"/>
      <c r="AB12" s="163"/>
      <c r="AC12" s="164"/>
      <c r="AD12" s="165"/>
      <c r="AE12" s="166"/>
      <c r="AF12" s="15"/>
      <c r="AG12" s="12">
        <v>5</v>
      </c>
      <c r="AH12" s="15" t="s">
        <v>25</v>
      </c>
      <c r="AI12" s="186" t="s">
        <v>29</v>
      </c>
      <c r="AJ12" s="186"/>
      <c r="AK12" s="19" t="s">
        <v>94</v>
      </c>
      <c r="AL12" s="15"/>
      <c r="AM12" s="15"/>
      <c r="AN12" s="15"/>
      <c r="AO12" s="15"/>
    </row>
    <row r="13" spans="1:42" ht="26.25" customHeight="1" thickBot="1">
      <c r="A13" s="184"/>
      <c r="B13" s="184"/>
      <c r="C13" s="15"/>
      <c r="D13" s="181" t="s">
        <v>88</v>
      </c>
      <c r="E13" s="182"/>
      <c r="F13" s="182"/>
      <c r="G13" s="193"/>
      <c r="H13" s="194"/>
      <c r="I13" s="194"/>
      <c r="J13" s="194"/>
      <c r="K13" s="194"/>
      <c r="L13" s="194"/>
      <c r="M13" s="194"/>
      <c r="N13" s="194"/>
      <c r="O13" s="194"/>
      <c r="P13" s="195"/>
      <c r="Q13" s="256" t="s">
        <v>2</v>
      </c>
      <c r="R13" s="257"/>
      <c r="S13" s="258"/>
      <c r="T13" s="189"/>
      <c r="U13" s="189"/>
      <c r="V13" s="189"/>
      <c r="W13" s="189"/>
      <c r="X13" s="189"/>
      <c r="Y13" s="189"/>
      <c r="Z13" s="189"/>
      <c r="AA13" s="187"/>
      <c r="AB13" s="187"/>
      <c r="AC13" s="187"/>
      <c r="AD13" s="187"/>
      <c r="AE13" s="188"/>
      <c r="AF13" s="15"/>
      <c r="AG13" s="86">
        <v>1</v>
      </c>
      <c r="AH13" s="15" t="s">
        <v>25</v>
      </c>
      <c r="AI13" s="185" t="s">
        <v>24</v>
      </c>
      <c r="AJ13" s="185"/>
      <c r="AK13" s="21" t="s">
        <v>23</v>
      </c>
      <c r="AL13" s="15"/>
      <c r="AM13" s="15"/>
      <c r="AN13" s="15"/>
      <c r="AO13" s="15"/>
    </row>
    <row r="14" spans="1:42" ht="16.5" customHeight="1">
      <c r="A14" s="184"/>
      <c r="B14" s="184"/>
      <c r="C14" s="15"/>
      <c r="D14" s="265"/>
      <c r="E14" s="240" t="s">
        <v>16</v>
      </c>
      <c r="F14" s="241"/>
      <c r="G14" s="241"/>
      <c r="H14" s="241"/>
      <c r="I14" s="241"/>
      <c r="J14" s="242"/>
      <c r="K14" s="240" t="s">
        <v>53</v>
      </c>
      <c r="L14" s="242"/>
      <c r="M14" s="240" t="s">
        <v>6</v>
      </c>
      <c r="N14" s="242"/>
      <c r="O14" s="240" t="s">
        <v>42</v>
      </c>
      <c r="P14" s="241"/>
      <c r="Q14" s="242"/>
      <c r="R14" s="244" t="s">
        <v>43</v>
      </c>
      <c r="S14" s="241"/>
      <c r="T14" s="241"/>
      <c r="U14" s="241"/>
      <c r="V14" s="241"/>
      <c r="W14" s="241"/>
      <c r="X14" s="242"/>
      <c r="Y14" s="245" t="s">
        <v>17</v>
      </c>
      <c r="Z14" s="246"/>
      <c r="AA14" s="246"/>
      <c r="AB14" s="246"/>
      <c r="AC14" s="246"/>
      <c r="AD14" s="246"/>
      <c r="AE14" s="247"/>
      <c r="AF14" s="15"/>
      <c r="AG14" s="15"/>
      <c r="AH14" s="22">
        <v>1</v>
      </c>
      <c r="AI14" s="23" t="s">
        <v>32</v>
      </c>
      <c r="AJ14" s="24" t="s">
        <v>27</v>
      </c>
      <c r="AK14" s="24" t="s">
        <v>28</v>
      </c>
      <c r="AL14" s="15"/>
      <c r="AM14" s="15"/>
      <c r="AN14" s="15"/>
      <c r="AO14" s="15"/>
      <c r="AP14" s="83"/>
    </row>
    <row r="15" spans="1:42" ht="16.5" customHeight="1">
      <c r="A15" s="15"/>
      <c r="B15" s="15" t="s">
        <v>30</v>
      </c>
      <c r="C15" s="15"/>
      <c r="D15" s="266"/>
      <c r="E15" s="226"/>
      <c r="F15" s="243"/>
      <c r="G15" s="243"/>
      <c r="H15" s="243"/>
      <c r="I15" s="243"/>
      <c r="J15" s="227"/>
      <c r="K15" s="279" t="s">
        <v>7</v>
      </c>
      <c r="L15" s="280"/>
      <c r="M15" s="226"/>
      <c r="N15" s="227"/>
      <c r="O15" s="226"/>
      <c r="P15" s="243"/>
      <c r="Q15" s="227"/>
      <c r="R15" s="226"/>
      <c r="S15" s="243"/>
      <c r="T15" s="243"/>
      <c r="U15" s="243"/>
      <c r="V15" s="243"/>
      <c r="W15" s="243"/>
      <c r="X15" s="227"/>
      <c r="Y15" s="248" t="s">
        <v>18</v>
      </c>
      <c r="Z15" s="249"/>
      <c r="AA15" s="249"/>
      <c r="AB15" s="249"/>
      <c r="AC15" s="249"/>
      <c r="AD15" s="249"/>
      <c r="AE15" s="250"/>
      <c r="AF15" s="15"/>
      <c r="AG15" s="15"/>
      <c r="AH15" s="22">
        <v>2</v>
      </c>
      <c r="AI15" s="23" t="s">
        <v>31</v>
      </c>
      <c r="AJ15" s="24" t="s">
        <v>26</v>
      </c>
      <c r="AK15" s="24" t="s">
        <v>93</v>
      </c>
      <c r="AL15" s="15"/>
      <c r="AM15" s="15"/>
      <c r="AN15" s="20"/>
      <c r="AO15" s="74"/>
      <c r="AP15" s="84"/>
    </row>
    <row r="16" spans="1:42" ht="13.5" customHeight="1">
      <c r="A16" s="15"/>
      <c r="B16" s="183"/>
      <c r="C16" s="15"/>
      <c r="D16" s="234" t="s">
        <v>66</v>
      </c>
      <c r="E16" s="212" t="str">
        <f>IF(B16="","",VLOOKUP(B16,部員名簿!$B$5:$N$64,3,1))</f>
        <v/>
      </c>
      <c r="F16" s="213"/>
      <c r="G16" s="213"/>
      <c r="H16" s="213"/>
      <c r="I16" s="213"/>
      <c r="J16" s="214"/>
      <c r="K16" s="224" t="str">
        <f>IF($AG$5=1,IF(B16="","",VLOOKUP(B16,部員名簿!$B$5:$N$64,2,1)),"４")</f>
        <v>４</v>
      </c>
      <c r="L16" s="225" t="str">
        <f>IF($B$16="","",VLOOKUP($B$16,部員名簿!$B$5:$N$64,2,1))</f>
        <v/>
      </c>
      <c r="M16" s="224" t="str">
        <f>IF(B16="","",VLOOKUP(B16,部員名簿!$B$5:$N$64,11,1))</f>
        <v/>
      </c>
      <c r="N16" s="225" t="str">
        <f>IF($B$16="","",VLOOKUP($B$16,部員名簿!$B$5:$N$64,2,1))</f>
        <v/>
      </c>
      <c r="O16" s="228" t="str">
        <f>IF(B16="","",VLOOKUP(B16,部員名簿!$B$5:$N$64,12,1))</f>
        <v/>
      </c>
      <c r="P16" s="229" t="str">
        <f>IF($B$16="","",VLOOKUP($B$16,部員名簿!$B$5:$N$64,2,1))</f>
        <v/>
      </c>
      <c r="Q16" s="230" t="str">
        <f>IF($B$16="","",VLOOKUP($B$16,部員名簿!$B$5:$N$64,2,1))</f>
        <v/>
      </c>
      <c r="R16" s="218" t="str">
        <f>IF(B16="","",VLOOKUP(B16,部員名簿!$B$5:$N$64,5,1))</f>
        <v/>
      </c>
      <c r="S16" s="219"/>
      <c r="T16" s="222" t="s">
        <v>0</v>
      </c>
      <c r="U16" s="201" t="str">
        <f>IF(B16="","",VLOOKUP(B16,部員名簿!$B$5:$N$64,7,1))</f>
        <v/>
      </c>
      <c r="V16" s="222" t="s">
        <v>8</v>
      </c>
      <c r="W16" s="201" t="str">
        <f>IF(B16="","",VLOOKUP(B16,部員名簿!$B$5:$N$64,9,1))</f>
        <v/>
      </c>
      <c r="X16" s="203" t="s">
        <v>9</v>
      </c>
      <c r="Y16" s="199" t="str">
        <f>IF(B16="","",VLOOKUP(B16,部員名簿!$B$5:$N$64,4,1))</f>
        <v/>
      </c>
      <c r="Z16" s="199" t="str">
        <f>IF($B$16="","",VLOOKUP($B$16,部員名簿!$B$5:$N$64,2,1))</f>
        <v/>
      </c>
      <c r="AA16" s="199" t="str">
        <f>IF($B$16="","",VLOOKUP($B$16,部員名簿!$B$5:$N$64,2,1))</f>
        <v/>
      </c>
      <c r="AB16" s="199" t="str">
        <f>IF($B$16="","",VLOOKUP($B$16,部員名簿!$B$5:$N$64,2,1))</f>
        <v/>
      </c>
      <c r="AC16" s="199" t="str">
        <f>IF($B$16="","",VLOOKUP($B$16,部員名簿!$B$5:$N$64,2,1))</f>
        <v/>
      </c>
      <c r="AD16" s="199" t="str">
        <f>IF($B$16="","",VLOOKUP($B$16,部員名簿!$B$5:$N$64,2,1))</f>
        <v/>
      </c>
      <c r="AE16" s="200" t="str">
        <f>IF($B$16="","",VLOOKUP($B$16,部員名簿!$B$5:$N$64,2,1))</f>
        <v/>
      </c>
      <c r="AF16" s="15"/>
      <c r="AG16" s="15"/>
      <c r="AH16" s="22">
        <v>3</v>
      </c>
      <c r="AI16" s="23" t="s">
        <v>33</v>
      </c>
      <c r="AJ16" s="24" t="s">
        <v>85</v>
      </c>
      <c r="AK16" s="24" t="s">
        <v>84</v>
      </c>
      <c r="AL16" s="15"/>
      <c r="AM16" s="15"/>
      <c r="AN16" s="20"/>
      <c r="AO16" s="74"/>
      <c r="AP16" s="84"/>
    </row>
    <row r="17" spans="1:42" ht="13.5" customHeight="1">
      <c r="A17" s="15"/>
      <c r="B17" s="183"/>
      <c r="C17" s="15"/>
      <c r="D17" s="235"/>
      <c r="E17" s="215"/>
      <c r="F17" s="216"/>
      <c r="G17" s="216"/>
      <c r="H17" s="216"/>
      <c r="I17" s="216"/>
      <c r="J17" s="217"/>
      <c r="K17" s="226"/>
      <c r="L17" s="227"/>
      <c r="M17" s="226"/>
      <c r="N17" s="227"/>
      <c r="O17" s="231"/>
      <c r="P17" s="232"/>
      <c r="Q17" s="233"/>
      <c r="R17" s="220"/>
      <c r="S17" s="221"/>
      <c r="T17" s="223"/>
      <c r="U17" s="202"/>
      <c r="V17" s="223"/>
      <c r="W17" s="202"/>
      <c r="X17" s="204"/>
      <c r="Y17" s="196" t="str">
        <f>IF(B16="","",VLOOKUP(B16,部員名簿!$B$5:$N$64,13,1))</f>
        <v/>
      </c>
      <c r="Z17" s="197" t="str">
        <f>IF($B$16="","",VLOOKUP($B$16,部員名簿!$B$5:$N$64,2,1))</f>
        <v/>
      </c>
      <c r="AA17" s="197" t="str">
        <f>IF($B$16="","",VLOOKUP($B$16,部員名簿!$B$5:$N$64,2,1))</f>
        <v/>
      </c>
      <c r="AB17" s="197" t="str">
        <f>IF($B$16="","",VLOOKUP($B$16,部員名簿!$B$5:$N$64,2,1))</f>
        <v/>
      </c>
      <c r="AC17" s="197" t="str">
        <f>IF($B$16="","",VLOOKUP($B$16,部員名簿!$B$5:$N$64,2,1))</f>
        <v/>
      </c>
      <c r="AD17" s="197" t="str">
        <f>IF($B$16="","",VLOOKUP($B$16,部員名簿!$B$5:$N$64,2,1))</f>
        <v/>
      </c>
      <c r="AE17" s="198" t="str">
        <f>IF($B$16="","",VLOOKUP($B$16,部員名簿!$B$5:$N$64,2,1))</f>
        <v/>
      </c>
      <c r="AF17" s="15"/>
      <c r="AG17" s="15"/>
      <c r="AH17" s="22">
        <v>4</v>
      </c>
      <c r="AI17" s="23" t="s">
        <v>13</v>
      </c>
      <c r="AJ17" s="24" t="s">
        <v>86</v>
      </c>
      <c r="AK17" s="24" t="s">
        <v>84</v>
      </c>
      <c r="AL17" s="15"/>
      <c r="AM17" s="15"/>
      <c r="AN17" s="20"/>
      <c r="AO17" s="74"/>
      <c r="AP17" s="84"/>
    </row>
    <row r="18" spans="1:42" ht="13.5" customHeight="1">
      <c r="A18" s="15"/>
      <c r="B18" s="183"/>
      <c r="C18" s="15"/>
      <c r="D18" s="234" t="s">
        <v>67</v>
      </c>
      <c r="E18" s="212" t="str">
        <f>IF(B18="","",VLOOKUP(B18,部員名簿!$B$5:$N$64,3,1))</f>
        <v/>
      </c>
      <c r="F18" s="213"/>
      <c r="G18" s="213"/>
      <c r="H18" s="213"/>
      <c r="I18" s="213"/>
      <c r="J18" s="214"/>
      <c r="K18" s="236" t="str">
        <f>IF($AG$5=1,IF(B18="","",VLOOKUP(B18,部員名簿!$B$5:$N$64,2,1)),"５")</f>
        <v>５</v>
      </c>
      <c r="L18" s="237" t="str">
        <f>IF($B$16="","",VLOOKUP($B$16,部員名簿!$B$5:$N$64,2,1))</f>
        <v/>
      </c>
      <c r="M18" s="224" t="str">
        <f>IF(B18="","",VLOOKUP(B18,部員名簿!$B$5:$N$64,11,1))</f>
        <v/>
      </c>
      <c r="N18" s="225" t="str">
        <f>IF($B$16="","",VLOOKUP($B$16,部員名簿!$B$5:$N$64,2,1))</f>
        <v/>
      </c>
      <c r="O18" s="228" t="str">
        <f>IF(B18="","",VLOOKUP(B18,部員名簿!$B$5:$N$64,12,1))</f>
        <v/>
      </c>
      <c r="P18" s="229" t="str">
        <f>IF($B$16="","",VLOOKUP($B$16,部員名簿!$B$5:$N$64,2,1))</f>
        <v/>
      </c>
      <c r="Q18" s="230" t="str">
        <f>IF($B$16="","",VLOOKUP($B$16,部員名簿!$B$5:$N$64,2,1))</f>
        <v/>
      </c>
      <c r="R18" s="218" t="str">
        <f>IF(B18="","",VLOOKUP(B18,部員名簿!$B$5:$N$64,5,1))</f>
        <v/>
      </c>
      <c r="S18" s="219"/>
      <c r="T18" s="222" t="s">
        <v>45</v>
      </c>
      <c r="U18" s="201" t="str">
        <f>IF(B18="","",VLOOKUP(B18,部員名簿!$B$5:$N$64,7,1))</f>
        <v/>
      </c>
      <c r="V18" s="222" t="s">
        <v>59</v>
      </c>
      <c r="W18" s="201" t="str">
        <f>IF(B18="","",VLOOKUP(B18,部員名簿!$B$5:$N$64,9,1))</f>
        <v/>
      </c>
      <c r="X18" s="203" t="s">
        <v>47</v>
      </c>
      <c r="Y18" s="199" t="str">
        <f>IF(B18="","",VLOOKUP(B18,部員名簿!$B$5:$N$64,4,1))</f>
        <v/>
      </c>
      <c r="Z18" s="199" t="str">
        <f>IF($B$16="","",VLOOKUP($B$16,部員名簿!$B$5:$N$64,2,1))</f>
        <v/>
      </c>
      <c r="AA18" s="199" t="str">
        <f>IF($B$16="","",VLOOKUP($B$16,部員名簿!$B$5:$N$64,2,1))</f>
        <v/>
      </c>
      <c r="AB18" s="199" t="str">
        <f>IF($B$16="","",VLOOKUP($B$16,部員名簿!$B$5:$N$64,2,1))</f>
        <v/>
      </c>
      <c r="AC18" s="199" t="str">
        <f>IF($B$16="","",VLOOKUP($B$16,部員名簿!$B$5:$N$64,2,1))</f>
        <v/>
      </c>
      <c r="AD18" s="199" t="str">
        <f>IF($B$16="","",VLOOKUP($B$16,部員名簿!$B$5:$N$64,2,1))</f>
        <v/>
      </c>
      <c r="AE18" s="200" t="str">
        <f>IF($B$16="","",VLOOKUP($B$16,部員名簿!$B$5:$N$64,2,1))</f>
        <v/>
      </c>
      <c r="AF18" s="15"/>
      <c r="AG18" s="15"/>
      <c r="AH18" s="22">
        <v>5</v>
      </c>
      <c r="AI18" s="23" t="s">
        <v>13</v>
      </c>
      <c r="AJ18" s="24" t="s">
        <v>87</v>
      </c>
      <c r="AK18" s="24" t="s">
        <v>84</v>
      </c>
      <c r="AL18" s="15"/>
      <c r="AM18" s="15"/>
      <c r="AN18" s="15"/>
      <c r="AO18" s="15"/>
      <c r="AP18" s="83"/>
    </row>
    <row r="19" spans="1:42" ht="13.5" customHeight="1">
      <c r="A19" s="15"/>
      <c r="B19" s="183"/>
      <c r="C19" s="15"/>
      <c r="D19" s="235"/>
      <c r="E19" s="215"/>
      <c r="F19" s="216"/>
      <c r="G19" s="216"/>
      <c r="H19" s="216"/>
      <c r="I19" s="216"/>
      <c r="J19" s="217"/>
      <c r="K19" s="238"/>
      <c r="L19" s="239"/>
      <c r="M19" s="226"/>
      <c r="N19" s="227"/>
      <c r="O19" s="231"/>
      <c r="P19" s="232"/>
      <c r="Q19" s="233"/>
      <c r="R19" s="220"/>
      <c r="S19" s="221"/>
      <c r="T19" s="223"/>
      <c r="U19" s="202"/>
      <c r="V19" s="223"/>
      <c r="W19" s="202"/>
      <c r="X19" s="204"/>
      <c r="Y19" s="196" t="str">
        <f>IF(B18="","",VLOOKUP(B18,部員名簿!$B$5:$N$64,13,1))</f>
        <v/>
      </c>
      <c r="Z19" s="197" t="str">
        <f>IF($B$16="","",VLOOKUP($B$16,部員名簿!$B$5:$N$64,2,1))</f>
        <v/>
      </c>
      <c r="AA19" s="197" t="str">
        <f>IF($B$16="","",VLOOKUP($B$16,部員名簿!$B$5:$N$64,2,1))</f>
        <v/>
      </c>
      <c r="AB19" s="197" t="str">
        <f>IF($B$16="","",VLOOKUP($B$16,部員名簿!$B$5:$N$64,2,1))</f>
        <v/>
      </c>
      <c r="AC19" s="197" t="str">
        <f>IF($B$16="","",VLOOKUP($B$16,部員名簿!$B$5:$N$64,2,1))</f>
        <v/>
      </c>
      <c r="AD19" s="197" t="str">
        <f>IF($B$16="","",VLOOKUP($B$16,部員名簿!$B$5:$N$64,2,1))</f>
        <v/>
      </c>
      <c r="AE19" s="198" t="str">
        <f>IF($B$16="","",VLOOKUP($B$16,部員名簿!$B$5:$N$64,2,1))</f>
        <v/>
      </c>
      <c r="AF19" s="15"/>
      <c r="AG19" s="15"/>
      <c r="AH19" s="22">
        <v>6</v>
      </c>
      <c r="AI19" s="25" t="s">
        <v>34</v>
      </c>
      <c r="AJ19" s="87"/>
      <c r="AK19" s="87"/>
      <c r="AL19" s="15"/>
      <c r="AM19" s="15"/>
      <c r="AN19" s="15"/>
      <c r="AO19" s="15"/>
    </row>
    <row r="20" spans="1:42" ht="13.5" customHeight="1">
      <c r="A20" s="15"/>
      <c r="B20" s="183"/>
      <c r="C20" s="15"/>
      <c r="D20" s="234" t="s">
        <v>68</v>
      </c>
      <c r="E20" s="212" t="str">
        <f>IF(B20="","",VLOOKUP(B20,部員名簿!$B$5:$N$64,3,1))</f>
        <v/>
      </c>
      <c r="F20" s="213"/>
      <c r="G20" s="213"/>
      <c r="H20" s="213"/>
      <c r="I20" s="213"/>
      <c r="J20" s="214"/>
      <c r="K20" s="236" t="str">
        <f>IF($AG$5=1,IF(B20="","",VLOOKUP(B20,部員名簿!$B$5:$N$64,2,1)),"６")</f>
        <v>６</v>
      </c>
      <c r="L20" s="237" t="str">
        <f>IF($B$16="","",VLOOKUP($B$16,部員名簿!$B$5:$N$64,2,1))</f>
        <v/>
      </c>
      <c r="M20" s="224" t="str">
        <f>IF(B20="","",VLOOKUP(B20,部員名簿!$B$5:$N$64,11,1))</f>
        <v/>
      </c>
      <c r="N20" s="225" t="str">
        <f>IF($B$16="","",VLOOKUP($B$16,部員名簿!$B$5:$N$64,2,1))</f>
        <v/>
      </c>
      <c r="O20" s="228" t="str">
        <f>IF(B20="","",VLOOKUP(B20,部員名簿!$B$5:$N$64,12,1))</f>
        <v/>
      </c>
      <c r="P20" s="229" t="str">
        <f>IF($B$16="","",VLOOKUP($B$16,部員名簿!$B$5:$N$64,2,1))</f>
        <v/>
      </c>
      <c r="Q20" s="230" t="str">
        <f>IF($B$16="","",VLOOKUP($B$16,部員名簿!$B$5:$N$64,2,1))</f>
        <v/>
      </c>
      <c r="R20" s="218" t="str">
        <f>IF(B20="","",VLOOKUP(B20,部員名簿!$B$5:$N$64,5,1))</f>
        <v/>
      </c>
      <c r="S20" s="219"/>
      <c r="T20" s="222" t="s">
        <v>45</v>
      </c>
      <c r="U20" s="201" t="str">
        <f>IF(B20="","",VLOOKUP(B20,部員名簿!$B$5:$N$64,7,1))</f>
        <v/>
      </c>
      <c r="V20" s="222" t="s">
        <v>59</v>
      </c>
      <c r="W20" s="201" t="str">
        <f>IF(B20="","",VLOOKUP(B20,部員名簿!$B$5:$N$64,9,1))</f>
        <v/>
      </c>
      <c r="X20" s="203" t="s">
        <v>47</v>
      </c>
      <c r="Y20" s="199" t="str">
        <f>IF(B20="","",VLOOKUP(B20,部員名簿!$B$5:$N$64,4,1))</f>
        <v/>
      </c>
      <c r="Z20" s="199" t="str">
        <f>IF($B$16="","",VLOOKUP($B$16,部員名簿!$B$5:$N$64,2,1))</f>
        <v/>
      </c>
      <c r="AA20" s="199" t="str">
        <f>IF($B$16="","",VLOOKUP($B$16,部員名簿!$B$5:$N$64,2,1))</f>
        <v/>
      </c>
      <c r="AB20" s="199" t="str">
        <f>IF($B$16="","",VLOOKUP($B$16,部員名簿!$B$5:$N$64,2,1))</f>
        <v/>
      </c>
      <c r="AC20" s="199" t="str">
        <f>IF($B$16="","",VLOOKUP($B$16,部員名簿!$B$5:$N$64,2,1))</f>
        <v/>
      </c>
      <c r="AD20" s="199" t="str">
        <f>IF($B$16="","",VLOOKUP($B$16,部員名簿!$B$5:$N$64,2,1))</f>
        <v/>
      </c>
      <c r="AE20" s="200" t="str">
        <f>IF($B$16="","",VLOOKUP($B$16,部員名簿!$B$5:$N$64,2,1))</f>
        <v/>
      </c>
      <c r="AF20" s="15"/>
      <c r="AG20" s="15"/>
      <c r="AH20" s="15"/>
      <c r="AI20" s="185" t="s">
        <v>95</v>
      </c>
      <c r="AJ20" s="185"/>
      <c r="AK20" s="185"/>
      <c r="AL20" s="15"/>
      <c r="AM20" s="15"/>
      <c r="AN20" s="15"/>
      <c r="AO20" s="15"/>
    </row>
    <row r="21" spans="1:42" ht="13.5" customHeight="1" thickBot="1">
      <c r="A21" s="15"/>
      <c r="B21" s="183"/>
      <c r="C21" s="15"/>
      <c r="D21" s="235"/>
      <c r="E21" s="215"/>
      <c r="F21" s="216"/>
      <c r="G21" s="216"/>
      <c r="H21" s="216"/>
      <c r="I21" s="216"/>
      <c r="J21" s="217"/>
      <c r="K21" s="238"/>
      <c r="L21" s="239"/>
      <c r="M21" s="226"/>
      <c r="N21" s="227"/>
      <c r="O21" s="231"/>
      <c r="P21" s="232"/>
      <c r="Q21" s="233"/>
      <c r="R21" s="220"/>
      <c r="S21" s="221"/>
      <c r="T21" s="223"/>
      <c r="U21" s="202"/>
      <c r="V21" s="223"/>
      <c r="W21" s="202"/>
      <c r="X21" s="204"/>
      <c r="Y21" s="196" t="str">
        <f>IF(B20="","",VLOOKUP(B20,部員名簿!$B$5:$N$64,13,1))</f>
        <v/>
      </c>
      <c r="Z21" s="197" t="str">
        <f>IF($B$16="","",VLOOKUP($B$16,部員名簿!$B$5:$N$64,2,1))</f>
        <v/>
      </c>
      <c r="AA21" s="197" t="str">
        <f>IF($B$16="","",VLOOKUP($B$16,部員名簿!$B$5:$N$64,2,1))</f>
        <v/>
      </c>
      <c r="AB21" s="197" t="str">
        <f>IF($B$16="","",VLOOKUP($B$16,部員名簿!$B$5:$N$64,2,1))</f>
        <v/>
      </c>
      <c r="AC21" s="197" t="str">
        <f>IF($B$16="","",VLOOKUP($B$16,部員名簿!$B$5:$N$64,2,1))</f>
        <v/>
      </c>
      <c r="AD21" s="197" t="str">
        <f>IF($B$16="","",VLOOKUP($B$16,部員名簿!$B$5:$N$64,2,1))</f>
        <v/>
      </c>
      <c r="AE21" s="198" t="str">
        <f>IF($B$16="","",VLOOKUP($B$16,部員名簿!$B$5:$N$64,2,1))</f>
        <v/>
      </c>
      <c r="AF21" s="15"/>
      <c r="AG21" s="15"/>
      <c r="AH21" s="15"/>
      <c r="AI21" s="15"/>
      <c r="AJ21" s="19"/>
      <c r="AK21" s="15"/>
      <c r="AL21" s="15"/>
      <c r="AM21" s="15"/>
      <c r="AN21" s="15"/>
      <c r="AO21" s="15"/>
    </row>
    <row r="22" spans="1:42" ht="13.5" customHeight="1" thickTop="1">
      <c r="A22" s="15"/>
      <c r="B22" s="183"/>
      <c r="C22" s="15"/>
      <c r="D22" s="234" t="s">
        <v>69</v>
      </c>
      <c r="E22" s="212" t="str">
        <f>IF(B22="","",VLOOKUP(B22,部員名簿!$B$5:$N$64,3,1))</f>
        <v/>
      </c>
      <c r="F22" s="213"/>
      <c r="G22" s="213"/>
      <c r="H22" s="213"/>
      <c r="I22" s="213"/>
      <c r="J22" s="214"/>
      <c r="K22" s="236" t="str">
        <f>IF($AG$5=1,IF(B22="","",VLOOKUP(B22,部員名簿!$B$5:$N$64,2,1)),"７")</f>
        <v>７</v>
      </c>
      <c r="L22" s="237" t="str">
        <f>IF($B$16="","",VLOOKUP($B$16,部員名簿!$B$5:$N$64,2,1))</f>
        <v/>
      </c>
      <c r="M22" s="224" t="str">
        <f>IF(B22="","",VLOOKUP(B22,部員名簿!$B$5:$N$64,11,1))</f>
        <v/>
      </c>
      <c r="N22" s="225" t="str">
        <f>IF($B$16="","",VLOOKUP($B$16,部員名簿!$B$5:$N$64,2,1))</f>
        <v/>
      </c>
      <c r="O22" s="228" t="str">
        <f>IF(B22="","",VLOOKUP(B22,部員名簿!$B$5:$N$64,12,1))</f>
        <v/>
      </c>
      <c r="P22" s="229" t="str">
        <f>IF($B$16="","",VLOOKUP($B$16,部員名簿!$B$5:$N$64,2,1))</f>
        <v/>
      </c>
      <c r="Q22" s="230" t="str">
        <f>IF($B$16="","",VLOOKUP($B$16,部員名簿!$B$5:$N$64,2,1))</f>
        <v/>
      </c>
      <c r="R22" s="218" t="str">
        <f>IF(B22="","",VLOOKUP(B22,部員名簿!$B$5:$N$64,5,1))</f>
        <v/>
      </c>
      <c r="S22" s="219"/>
      <c r="T22" s="222" t="s">
        <v>45</v>
      </c>
      <c r="U22" s="201" t="str">
        <f>IF(B22="","",VLOOKUP(B22,部員名簿!$B$5:$N$64,7,1))</f>
        <v/>
      </c>
      <c r="V22" s="222" t="s">
        <v>59</v>
      </c>
      <c r="W22" s="201" t="str">
        <f>IF(B22="","",VLOOKUP(B22,部員名簿!$B$5:$N$64,9,1))</f>
        <v/>
      </c>
      <c r="X22" s="203" t="s">
        <v>47</v>
      </c>
      <c r="Y22" s="199" t="str">
        <f>IF(B22="","",VLOOKUP(B22,部員名簿!$B$5:$N$64,4,1))</f>
        <v/>
      </c>
      <c r="Z22" s="199" t="str">
        <f>IF($B$16="","",VLOOKUP($B$16,部員名簿!$B$5:$N$64,2,1))</f>
        <v/>
      </c>
      <c r="AA22" s="199" t="str">
        <f>IF($B$16="","",VLOOKUP($B$16,部員名簿!$B$5:$N$64,2,1))</f>
        <v/>
      </c>
      <c r="AB22" s="199" t="str">
        <f>IF($B$16="","",VLOOKUP($B$16,部員名簿!$B$5:$N$64,2,1))</f>
        <v/>
      </c>
      <c r="AC22" s="199" t="str">
        <f>IF($B$16="","",VLOOKUP($B$16,部員名簿!$B$5:$N$64,2,1))</f>
        <v/>
      </c>
      <c r="AD22" s="199" t="str">
        <f>IF($B$16="","",VLOOKUP($B$16,部員名簿!$B$5:$N$64,2,1))</f>
        <v/>
      </c>
      <c r="AE22" s="200" t="str">
        <f>IF($B$16="","",VLOOKUP($B$16,部員名簿!$B$5:$N$64,2,1))</f>
        <v/>
      </c>
      <c r="AF22" s="15"/>
      <c r="AG22" s="15"/>
      <c r="AH22" s="267" t="s">
        <v>44</v>
      </c>
      <c r="AI22" s="268"/>
      <c r="AJ22" s="268"/>
      <c r="AK22" s="269"/>
      <c r="AL22" s="15"/>
      <c r="AM22" s="15"/>
      <c r="AN22" s="15"/>
      <c r="AO22" s="15"/>
    </row>
    <row r="23" spans="1:42" ht="13.5" customHeight="1">
      <c r="A23" s="15"/>
      <c r="B23" s="183"/>
      <c r="C23" s="15"/>
      <c r="D23" s="235"/>
      <c r="E23" s="215"/>
      <c r="F23" s="216"/>
      <c r="G23" s="216"/>
      <c r="H23" s="216"/>
      <c r="I23" s="216"/>
      <c r="J23" s="217"/>
      <c r="K23" s="238"/>
      <c r="L23" s="239"/>
      <c r="M23" s="226"/>
      <c r="N23" s="227"/>
      <c r="O23" s="231"/>
      <c r="P23" s="232"/>
      <c r="Q23" s="233"/>
      <c r="R23" s="220"/>
      <c r="S23" s="221"/>
      <c r="T23" s="223"/>
      <c r="U23" s="202"/>
      <c r="V23" s="223"/>
      <c r="W23" s="202"/>
      <c r="X23" s="204"/>
      <c r="Y23" s="196" t="str">
        <f>IF(B22="","",VLOOKUP(B22,部員名簿!$B$5:$N$64,13,1))</f>
        <v/>
      </c>
      <c r="Z23" s="197" t="str">
        <f>IF($B$16="","",VLOOKUP($B$16,部員名簿!$B$5:$N$64,2,1))</f>
        <v/>
      </c>
      <c r="AA23" s="197" t="str">
        <f>IF($B$16="","",VLOOKUP($B$16,部員名簿!$B$5:$N$64,2,1))</f>
        <v/>
      </c>
      <c r="AB23" s="197" t="str">
        <f>IF($B$16="","",VLOOKUP($B$16,部員名簿!$B$5:$N$64,2,1))</f>
        <v/>
      </c>
      <c r="AC23" s="197" t="str">
        <f>IF($B$16="","",VLOOKUP($B$16,部員名簿!$B$5:$N$64,2,1))</f>
        <v/>
      </c>
      <c r="AD23" s="197" t="str">
        <f>IF($B$16="","",VLOOKUP($B$16,部員名簿!$B$5:$N$64,2,1))</f>
        <v/>
      </c>
      <c r="AE23" s="198" t="str">
        <f>IF($B$16="","",VLOOKUP($B$16,部員名簿!$B$5:$N$64,2,1))</f>
        <v/>
      </c>
      <c r="AF23" s="15"/>
      <c r="AG23" s="15"/>
      <c r="AH23" s="270"/>
      <c r="AI23" s="271"/>
      <c r="AJ23" s="271"/>
      <c r="AK23" s="272"/>
      <c r="AL23" s="15"/>
      <c r="AM23" s="15"/>
      <c r="AN23" s="15"/>
      <c r="AO23" s="15"/>
    </row>
    <row r="24" spans="1:42" ht="13.5" customHeight="1">
      <c r="A24" s="15"/>
      <c r="B24" s="183"/>
      <c r="C24" s="15"/>
      <c r="D24" s="234" t="s">
        <v>72</v>
      </c>
      <c r="E24" s="212" t="str">
        <f>IF(B24="","",VLOOKUP(B24,部員名簿!$B$5:$N$64,3,1))</f>
        <v/>
      </c>
      <c r="F24" s="213"/>
      <c r="G24" s="213"/>
      <c r="H24" s="213"/>
      <c r="I24" s="213"/>
      <c r="J24" s="214"/>
      <c r="K24" s="236" t="str">
        <f>IF($AG$5=1,IF(B24="","",VLOOKUP(B24,部員名簿!$B$5:$N$64,2,1)),"８")</f>
        <v>８</v>
      </c>
      <c r="L24" s="237" t="str">
        <f>IF($B$16="","",VLOOKUP($B$16,部員名簿!$B$5:$N$64,2,1))</f>
        <v/>
      </c>
      <c r="M24" s="224" t="str">
        <f>IF(B24="","",VLOOKUP(B24,部員名簿!$B$5:$N$64,11,1))</f>
        <v/>
      </c>
      <c r="N24" s="225" t="str">
        <f>IF($B$16="","",VLOOKUP($B$16,部員名簿!$B$5:$N$64,2,1))</f>
        <v/>
      </c>
      <c r="O24" s="228" t="str">
        <f>IF(B24="","",VLOOKUP(B24,部員名簿!$B$5:$N$64,12,1))</f>
        <v/>
      </c>
      <c r="P24" s="229" t="str">
        <f>IF($B$16="","",VLOOKUP($B$16,部員名簿!$B$5:$N$64,2,1))</f>
        <v/>
      </c>
      <c r="Q24" s="230" t="str">
        <f>IF($B$16="","",VLOOKUP($B$16,部員名簿!$B$5:$N$64,2,1))</f>
        <v/>
      </c>
      <c r="R24" s="218" t="str">
        <f>IF(B24="","",VLOOKUP(B24,部員名簿!$B$5:$N$64,5,1))</f>
        <v/>
      </c>
      <c r="S24" s="219"/>
      <c r="T24" s="222" t="s">
        <v>45</v>
      </c>
      <c r="U24" s="201" t="str">
        <f>IF(B24="","",VLOOKUP(B24,部員名簿!$B$5:$N$64,7,1))</f>
        <v/>
      </c>
      <c r="V24" s="222" t="s">
        <v>59</v>
      </c>
      <c r="W24" s="201" t="str">
        <f>IF(B24="","",VLOOKUP(B24,部員名簿!$B$5:$N$64,9,1))</f>
        <v/>
      </c>
      <c r="X24" s="203" t="s">
        <v>47</v>
      </c>
      <c r="Y24" s="199" t="str">
        <f>IF(B24="","",VLOOKUP(B24,部員名簿!$B$5:$N$64,4,1))</f>
        <v/>
      </c>
      <c r="Z24" s="199" t="str">
        <f>IF($B$16="","",VLOOKUP($B$16,部員名簿!$B$5:$N$64,2,1))</f>
        <v/>
      </c>
      <c r="AA24" s="199" t="str">
        <f>IF($B$16="","",VLOOKUP($B$16,部員名簿!$B$5:$N$64,2,1))</f>
        <v/>
      </c>
      <c r="AB24" s="199" t="str">
        <f>IF($B$16="","",VLOOKUP($B$16,部員名簿!$B$5:$N$64,2,1))</f>
        <v/>
      </c>
      <c r="AC24" s="199" t="str">
        <f>IF($B$16="","",VLOOKUP($B$16,部員名簿!$B$5:$N$64,2,1))</f>
        <v/>
      </c>
      <c r="AD24" s="199" t="str">
        <f>IF($B$16="","",VLOOKUP($B$16,部員名簿!$B$5:$N$64,2,1))</f>
        <v/>
      </c>
      <c r="AE24" s="200" t="str">
        <f>IF($B$16="","",VLOOKUP($B$16,部員名簿!$B$5:$N$64,2,1))</f>
        <v/>
      </c>
      <c r="AF24" s="15"/>
      <c r="AG24" s="15"/>
      <c r="AH24" s="270"/>
      <c r="AI24" s="271"/>
      <c r="AJ24" s="271"/>
      <c r="AK24" s="272"/>
      <c r="AL24" s="15"/>
      <c r="AM24" s="15"/>
      <c r="AN24" s="15"/>
      <c r="AO24" s="15"/>
    </row>
    <row r="25" spans="1:42" ht="13.5" customHeight="1">
      <c r="A25" s="15"/>
      <c r="B25" s="183"/>
      <c r="C25" s="15"/>
      <c r="D25" s="235"/>
      <c r="E25" s="215"/>
      <c r="F25" s="216"/>
      <c r="G25" s="216"/>
      <c r="H25" s="216"/>
      <c r="I25" s="216"/>
      <c r="J25" s="217"/>
      <c r="K25" s="238"/>
      <c r="L25" s="239"/>
      <c r="M25" s="226"/>
      <c r="N25" s="227"/>
      <c r="O25" s="231"/>
      <c r="P25" s="232"/>
      <c r="Q25" s="233"/>
      <c r="R25" s="220"/>
      <c r="S25" s="221"/>
      <c r="T25" s="223"/>
      <c r="U25" s="202"/>
      <c r="V25" s="223"/>
      <c r="W25" s="202"/>
      <c r="X25" s="204"/>
      <c r="Y25" s="196" t="str">
        <f>IF(B24="","",VLOOKUP(B24,部員名簿!$B$5:$N$64,13,1))</f>
        <v/>
      </c>
      <c r="Z25" s="197" t="str">
        <f>IF($B$16="","",VLOOKUP($B$16,部員名簿!$B$5:$N$64,2,1))</f>
        <v/>
      </c>
      <c r="AA25" s="197" t="str">
        <f>IF($B$16="","",VLOOKUP($B$16,部員名簿!$B$5:$N$64,2,1))</f>
        <v/>
      </c>
      <c r="AB25" s="197" t="str">
        <f>IF($B$16="","",VLOOKUP($B$16,部員名簿!$B$5:$N$64,2,1))</f>
        <v/>
      </c>
      <c r="AC25" s="197" t="str">
        <f>IF($B$16="","",VLOOKUP($B$16,部員名簿!$B$5:$N$64,2,1))</f>
        <v/>
      </c>
      <c r="AD25" s="197" t="str">
        <f>IF($B$16="","",VLOOKUP($B$16,部員名簿!$B$5:$N$64,2,1))</f>
        <v/>
      </c>
      <c r="AE25" s="198" t="str">
        <f>IF($B$16="","",VLOOKUP($B$16,部員名簿!$B$5:$N$64,2,1))</f>
        <v/>
      </c>
      <c r="AF25" s="15"/>
      <c r="AG25" s="15"/>
      <c r="AH25" s="270"/>
      <c r="AI25" s="271"/>
      <c r="AJ25" s="271"/>
      <c r="AK25" s="272"/>
      <c r="AL25" s="15"/>
      <c r="AM25" s="15"/>
      <c r="AN25" s="15"/>
      <c r="AO25" s="15"/>
    </row>
    <row r="26" spans="1:42" ht="13.5" customHeight="1" thickBot="1">
      <c r="A26" s="15"/>
      <c r="B26" s="183"/>
      <c r="C26" s="15"/>
      <c r="D26" s="234" t="s">
        <v>70</v>
      </c>
      <c r="E26" s="212" t="str">
        <f>IF(B26="","",VLOOKUP(B26,部員名簿!$B$5:$N$64,3,1))</f>
        <v/>
      </c>
      <c r="F26" s="213"/>
      <c r="G26" s="213"/>
      <c r="H26" s="213"/>
      <c r="I26" s="213"/>
      <c r="J26" s="214"/>
      <c r="K26" s="236" t="str">
        <f>IF($AG$5=1,IF(B26="","",VLOOKUP(B26,部員名簿!$B$5:$N$64,2,1)),"９")</f>
        <v>９</v>
      </c>
      <c r="L26" s="237" t="str">
        <f>IF($B$16="","",VLOOKUP($B$16,部員名簿!$B$5:$N$64,2,1))</f>
        <v/>
      </c>
      <c r="M26" s="224" t="str">
        <f>IF(B26="","",VLOOKUP(B26,部員名簿!$B$5:$N$64,11,1))</f>
        <v/>
      </c>
      <c r="N26" s="225" t="str">
        <f>IF($B$16="","",VLOOKUP($B$16,部員名簿!$B$5:$N$64,2,1))</f>
        <v/>
      </c>
      <c r="O26" s="228" t="str">
        <f>IF(B26="","",VLOOKUP(B26,部員名簿!$B$5:$N$64,12,1))</f>
        <v/>
      </c>
      <c r="P26" s="229" t="str">
        <f>IF($B$16="","",VLOOKUP($B$16,部員名簿!$B$5:$N$64,2,1))</f>
        <v/>
      </c>
      <c r="Q26" s="230" t="str">
        <f>IF($B$16="","",VLOOKUP($B$16,部員名簿!$B$5:$N$64,2,1))</f>
        <v/>
      </c>
      <c r="R26" s="218" t="str">
        <f>IF(B26="","",VLOOKUP(B26,部員名簿!$B$5:$N$64,5,1))</f>
        <v/>
      </c>
      <c r="S26" s="219"/>
      <c r="T26" s="222" t="s">
        <v>45</v>
      </c>
      <c r="U26" s="201" t="str">
        <f>IF(B26="","",VLOOKUP(B26,部員名簿!$B$5:$N$64,7,1))</f>
        <v/>
      </c>
      <c r="V26" s="222" t="s">
        <v>59</v>
      </c>
      <c r="W26" s="201" t="str">
        <f>IF(B26="","",VLOOKUP(B26,部員名簿!$B$5:$N$64,9,1))</f>
        <v/>
      </c>
      <c r="X26" s="203" t="s">
        <v>47</v>
      </c>
      <c r="Y26" s="199" t="str">
        <f>IF(B26="","",VLOOKUP(B26,部員名簿!$B$5:$N$64,4,1))</f>
        <v/>
      </c>
      <c r="Z26" s="199" t="str">
        <f>IF($B$16="","",VLOOKUP($B$16,部員名簿!$B$5:$N$64,2,1))</f>
        <v/>
      </c>
      <c r="AA26" s="199" t="str">
        <f>IF($B$16="","",VLOOKUP($B$16,部員名簿!$B$5:$N$64,2,1))</f>
        <v/>
      </c>
      <c r="AB26" s="199" t="str">
        <f>IF($B$16="","",VLOOKUP($B$16,部員名簿!$B$5:$N$64,2,1))</f>
        <v/>
      </c>
      <c r="AC26" s="199" t="str">
        <f>IF($B$16="","",VLOOKUP($B$16,部員名簿!$B$5:$N$64,2,1))</f>
        <v/>
      </c>
      <c r="AD26" s="199" t="str">
        <f>IF($B$16="","",VLOOKUP($B$16,部員名簿!$B$5:$N$64,2,1))</f>
        <v/>
      </c>
      <c r="AE26" s="200" t="str">
        <f>IF($B$16="","",VLOOKUP($B$16,部員名簿!$B$5:$N$64,2,1))</f>
        <v/>
      </c>
      <c r="AF26" s="15"/>
      <c r="AG26" s="15"/>
      <c r="AH26" s="273"/>
      <c r="AI26" s="274"/>
      <c r="AJ26" s="274"/>
      <c r="AK26" s="275"/>
      <c r="AL26" s="15"/>
      <c r="AM26" s="15"/>
      <c r="AN26" s="15"/>
      <c r="AO26" s="15"/>
    </row>
    <row r="27" spans="1:42" ht="13.5" customHeight="1" thickTop="1">
      <c r="A27" s="15"/>
      <c r="B27" s="183"/>
      <c r="C27" s="15"/>
      <c r="D27" s="235"/>
      <c r="E27" s="215"/>
      <c r="F27" s="216"/>
      <c r="G27" s="216"/>
      <c r="H27" s="216"/>
      <c r="I27" s="216"/>
      <c r="J27" s="217"/>
      <c r="K27" s="238"/>
      <c r="L27" s="239"/>
      <c r="M27" s="226"/>
      <c r="N27" s="227"/>
      <c r="O27" s="231"/>
      <c r="P27" s="232"/>
      <c r="Q27" s="233"/>
      <c r="R27" s="220"/>
      <c r="S27" s="221"/>
      <c r="T27" s="223"/>
      <c r="U27" s="202"/>
      <c r="V27" s="223"/>
      <c r="W27" s="202"/>
      <c r="X27" s="204"/>
      <c r="Y27" s="196" t="str">
        <f>IF(B26="","",VLOOKUP(B26,部員名簿!$B$5:$N$64,13,1))</f>
        <v/>
      </c>
      <c r="Z27" s="197" t="str">
        <f>IF($B$16="","",VLOOKUP($B$16,部員名簿!$B$5:$N$64,2,1))</f>
        <v/>
      </c>
      <c r="AA27" s="197" t="str">
        <f>IF($B$16="","",VLOOKUP($B$16,部員名簿!$B$5:$N$64,2,1))</f>
        <v/>
      </c>
      <c r="AB27" s="197" t="str">
        <f>IF($B$16="","",VLOOKUP($B$16,部員名簿!$B$5:$N$64,2,1))</f>
        <v/>
      </c>
      <c r="AC27" s="197" t="str">
        <f>IF($B$16="","",VLOOKUP($B$16,部員名簿!$B$5:$N$64,2,1))</f>
        <v/>
      </c>
      <c r="AD27" s="197" t="str">
        <f>IF($B$16="","",VLOOKUP($B$16,部員名簿!$B$5:$N$64,2,1))</f>
        <v/>
      </c>
      <c r="AE27" s="198" t="str">
        <f>IF($B$16="","",VLOOKUP($B$16,部員名簿!$B$5:$N$64,2,1))</f>
        <v/>
      </c>
      <c r="AF27" s="15"/>
      <c r="AG27" s="15"/>
      <c r="AH27" s="15"/>
      <c r="AI27" s="15"/>
      <c r="AJ27" s="15"/>
      <c r="AK27" s="15"/>
      <c r="AL27" s="15"/>
      <c r="AM27" s="15"/>
      <c r="AN27" s="15"/>
      <c r="AO27" s="15"/>
    </row>
    <row r="28" spans="1:42" ht="13.5" customHeight="1">
      <c r="A28" s="15"/>
      <c r="B28" s="183"/>
      <c r="C28" s="15"/>
      <c r="D28" s="234" t="s">
        <v>71</v>
      </c>
      <c r="E28" s="212" t="str">
        <f>IF(B28="","",VLOOKUP(B28,部員名簿!$B$5:$N$64,3,1))</f>
        <v/>
      </c>
      <c r="F28" s="213"/>
      <c r="G28" s="213"/>
      <c r="H28" s="213"/>
      <c r="I28" s="213"/>
      <c r="J28" s="214"/>
      <c r="K28" s="236" t="str">
        <f>IF($AG$5=1,IF(B28="","",VLOOKUP(B28,部員名簿!$B$5:$N$64,2,1)),"１０")</f>
        <v>１０</v>
      </c>
      <c r="L28" s="237" t="str">
        <f>IF($B$16="","",VLOOKUP($B$16,部員名簿!$B$5:$N$64,2,1))</f>
        <v/>
      </c>
      <c r="M28" s="224" t="str">
        <f>IF(B28="","",VLOOKUP(B28,部員名簿!$B$5:$N$64,11,1))</f>
        <v/>
      </c>
      <c r="N28" s="225" t="str">
        <f>IF($B$16="","",VLOOKUP($B$16,部員名簿!$B$5:$N$64,2,1))</f>
        <v/>
      </c>
      <c r="O28" s="228" t="str">
        <f>IF(B28="","",VLOOKUP(B28,部員名簿!$B$5:$N$64,12,1))</f>
        <v/>
      </c>
      <c r="P28" s="229" t="str">
        <f>IF($B$16="","",VLOOKUP($B$16,部員名簿!$B$5:$N$64,2,1))</f>
        <v/>
      </c>
      <c r="Q28" s="230" t="str">
        <f>IF($B$16="","",VLOOKUP($B$16,部員名簿!$B$5:$N$64,2,1))</f>
        <v/>
      </c>
      <c r="R28" s="218" t="str">
        <f>IF(B28="","",VLOOKUP(B28,部員名簿!$B$5:$N$64,5,1))</f>
        <v/>
      </c>
      <c r="S28" s="219"/>
      <c r="T28" s="222" t="s">
        <v>45</v>
      </c>
      <c r="U28" s="201" t="str">
        <f>IF(B28="","",VLOOKUP(B28,部員名簿!$B$5:$N$64,7,1))</f>
        <v/>
      </c>
      <c r="V28" s="222" t="s">
        <v>59</v>
      </c>
      <c r="W28" s="201" t="str">
        <f>IF(B28="","",VLOOKUP(B28,部員名簿!$B$5:$N$64,9,1))</f>
        <v/>
      </c>
      <c r="X28" s="203" t="s">
        <v>47</v>
      </c>
      <c r="Y28" s="199" t="str">
        <f>IF(B28="","",VLOOKUP(B28,部員名簿!$B$5:$N$64,4,1))</f>
        <v/>
      </c>
      <c r="Z28" s="199" t="str">
        <f>IF($B$16="","",VLOOKUP($B$16,部員名簿!$B$5:$N$64,2,1))</f>
        <v/>
      </c>
      <c r="AA28" s="199" t="str">
        <f>IF($B$16="","",VLOOKUP($B$16,部員名簿!$B$5:$N$64,2,1))</f>
        <v/>
      </c>
      <c r="AB28" s="199" t="str">
        <f>IF($B$16="","",VLOOKUP($B$16,部員名簿!$B$5:$N$64,2,1))</f>
        <v/>
      </c>
      <c r="AC28" s="199" t="str">
        <f>IF($B$16="","",VLOOKUP($B$16,部員名簿!$B$5:$N$64,2,1))</f>
        <v/>
      </c>
      <c r="AD28" s="199" t="str">
        <f>IF($B$16="","",VLOOKUP($B$16,部員名簿!$B$5:$N$64,2,1))</f>
        <v/>
      </c>
      <c r="AE28" s="200" t="str">
        <f>IF($B$16="","",VLOOKUP($B$16,部員名簿!$B$5:$N$64,2,1))</f>
        <v/>
      </c>
      <c r="AF28" s="15"/>
      <c r="AG28" s="15"/>
      <c r="AH28" s="15"/>
      <c r="AI28" s="15"/>
      <c r="AJ28" s="15"/>
      <c r="AK28" s="15"/>
      <c r="AL28" s="15"/>
      <c r="AM28" s="15"/>
      <c r="AN28" s="15"/>
      <c r="AO28" s="15"/>
    </row>
    <row r="29" spans="1:42" ht="13.5" customHeight="1">
      <c r="A29" s="15"/>
      <c r="B29" s="183"/>
      <c r="C29" s="15"/>
      <c r="D29" s="235"/>
      <c r="E29" s="215"/>
      <c r="F29" s="216"/>
      <c r="G29" s="216"/>
      <c r="H29" s="216"/>
      <c r="I29" s="216"/>
      <c r="J29" s="217"/>
      <c r="K29" s="238"/>
      <c r="L29" s="239"/>
      <c r="M29" s="226"/>
      <c r="N29" s="227"/>
      <c r="O29" s="231"/>
      <c r="P29" s="232"/>
      <c r="Q29" s="233"/>
      <c r="R29" s="220"/>
      <c r="S29" s="221"/>
      <c r="T29" s="223"/>
      <c r="U29" s="202"/>
      <c r="V29" s="223"/>
      <c r="W29" s="202"/>
      <c r="X29" s="204"/>
      <c r="Y29" s="196" t="str">
        <f>IF(B28="","",VLOOKUP(B28,部員名簿!$B$5:$N$64,13,1))</f>
        <v/>
      </c>
      <c r="Z29" s="197" t="str">
        <f>IF($B$16="","",VLOOKUP($B$16,部員名簿!$B$5:$N$64,2,1))</f>
        <v/>
      </c>
      <c r="AA29" s="197" t="str">
        <f>IF($B$16="","",VLOOKUP($B$16,部員名簿!$B$5:$N$64,2,1))</f>
        <v/>
      </c>
      <c r="AB29" s="197" t="str">
        <f>IF($B$16="","",VLOOKUP($B$16,部員名簿!$B$5:$N$64,2,1))</f>
        <v/>
      </c>
      <c r="AC29" s="197" t="str">
        <f>IF($B$16="","",VLOOKUP($B$16,部員名簿!$B$5:$N$64,2,1))</f>
        <v/>
      </c>
      <c r="AD29" s="197" t="str">
        <f>IF($B$16="","",VLOOKUP($B$16,部員名簿!$B$5:$N$64,2,1))</f>
        <v/>
      </c>
      <c r="AE29" s="198" t="str">
        <f>IF($B$16="","",VLOOKUP($B$16,部員名簿!$B$5:$N$64,2,1))</f>
        <v/>
      </c>
      <c r="AF29" s="15"/>
      <c r="AG29" s="15"/>
      <c r="AH29" s="15"/>
      <c r="AI29" s="15"/>
      <c r="AJ29" s="15"/>
      <c r="AK29" s="15"/>
      <c r="AL29" s="15"/>
      <c r="AM29" s="15"/>
      <c r="AN29" s="15"/>
      <c r="AO29" s="15"/>
    </row>
    <row r="30" spans="1:42" ht="13.5" customHeight="1">
      <c r="A30" s="15"/>
      <c r="B30" s="183"/>
      <c r="C30" s="15"/>
      <c r="D30" s="234" t="s">
        <v>73</v>
      </c>
      <c r="E30" s="212" t="str">
        <f>IF(B30="","",VLOOKUP(B30,部員名簿!$B$5:$N$64,3,1))</f>
        <v/>
      </c>
      <c r="F30" s="213"/>
      <c r="G30" s="213"/>
      <c r="H30" s="213"/>
      <c r="I30" s="213"/>
      <c r="J30" s="214"/>
      <c r="K30" s="236" t="str">
        <f>IF($AG$5=1,IF(B30="","",VLOOKUP(B30,部員名簿!$B$5:$N$64,2,1)),"１１")</f>
        <v>１１</v>
      </c>
      <c r="L30" s="237" t="str">
        <f>IF($B$16="","",VLOOKUP($B$16,部員名簿!$B$5:$N$64,2,1))</f>
        <v/>
      </c>
      <c r="M30" s="224" t="str">
        <f>IF(B30="","",VLOOKUP(B30,部員名簿!$B$5:$N$64,11,1))</f>
        <v/>
      </c>
      <c r="N30" s="225" t="str">
        <f>IF($B$16="","",VLOOKUP($B$16,部員名簿!$B$5:$N$64,2,1))</f>
        <v/>
      </c>
      <c r="O30" s="228" t="str">
        <f>IF(B30="","",VLOOKUP(B30,部員名簿!$B$5:$N$64,12,1))</f>
        <v/>
      </c>
      <c r="P30" s="229" t="str">
        <f>IF($B$16="","",VLOOKUP($B$16,部員名簿!$B$5:$N$64,2,1))</f>
        <v/>
      </c>
      <c r="Q30" s="230" t="str">
        <f>IF($B$16="","",VLOOKUP($B$16,部員名簿!$B$5:$N$64,2,1))</f>
        <v/>
      </c>
      <c r="R30" s="218" t="str">
        <f>IF(B30="","",VLOOKUP(B30,部員名簿!$B$5:$N$64,5,1))</f>
        <v/>
      </c>
      <c r="S30" s="219"/>
      <c r="T30" s="222" t="s">
        <v>45</v>
      </c>
      <c r="U30" s="201" t="str">
        <f>IF(B30="","",VLOOKUP(B30,部員名簿!$B$5:$N$64,7,1))</f>
        <v/>
      </c>
      <c r="V30" s="222" t="s">
        <v>59</v>
      </c>
      <c r="W30" s="201" t="str">
        <f>IF(B30="","",VLOOKUP(B30,部員名簿!$B$5:$N$64,9,1))</f>
        <v/>
      </c>
      <c r="X30" s="203" t="s">
        <v>47</v>
      </c>
      <c r="Y30" s="199" t="str">
        <f>IF(B30="","",VLOOKUP(B30,部員名簿!$B$5:$N$64,4,1))</f>
        <v/>
      </c>
      <c r="Z30" s="199" t="str">
        <f>IF($B$16="","",VLOOKUP($B$16,部員名簿!$B$5:$N$64,2,1))</f>
        <v/>
      </c>
      <c r="AA30" s="199" t="str">
        <f>IF($B$16="","",VLOOKUP($B$16,部員名簿!$B$5:$N$64,2,1))</f>
        <v/>
      </c>
      <c r="AB30" s="199" t="str">
        <f>IF($B$16="","",VLOOKUP($B$16,部員名簿!$B$5:$N$64,2,1))</f>
        <v/>
      </c>
      <c r="AC30" s="199" t="str">
        <f>IF($B$16="","",VLOOKUP($B$16,部員名簿!$B$5:$N$64,2,1))</f>
        <v/>
      </c>
      <c r="AD30" s="199" t="str">
        <f>IF($B$16="","",VLOOKUP($B$16,部員名簿!$B$5:$N$64,2,1))</f>
        <v/>
      </c>
      <c r="AE30" s="200" t="str">
        <f>IF($B$16="","",VLOOKUP($B$16,部員名簿!$B$5:$N$64,2,1))</f>
        <v/>
      </c>
      <c r="AF30" s="15"/>
      <c r="AG30" s="15"/>
      <c r="AH30" s="15"/>
      <c r="AI30" s="15"/>
      <c r="AJ30" s="15"/>
      <c r="AK30" s="15"/>
      <c r="AL30" s="15"/>
      <c r="AM30" s="15"/>
      <c r="AN30" s="15"/>
      <c r="AO30" s="15"/>
    </row>
    <row r="31" spans="1:42" ht="13.5" customHeight="1">
      <c r="A31" s="15"/>
      <c r="B31" s="183"/>
      <c r="C31" s="15"/>
      <c r="D31" s="235"/>
      <c r="E31" s="215"/>
      <c r="F31" s="216"/>
      <c r="G31" s="216"/>
      <c r="H31" s="216"/>
      <c r="I31" s="216"/>
      <c r="J31" s="217"/>
      <c r="K31" s="238"/>
      <c r="L31" s="239"/>
      <c r="M31" s="226"/>
      <c r="N31" s="227"/>
      <c r="O31" s="231"/>
      <c r="P31" s="232"/>
      <c r="Q31" s="233"/>
      <c r="R31" s="220"/>
      <c r="S31" s="221"/>
      <c r="T31" s="223"/>
      <c r="U31" s="202"/>
      <c r="V31" s="223"/>
      <c r="W31" s="202"/>
      <c r="X31" s="204"/>
      <c r="Y31" s="196" t="str">
        <f>IF(B30="","",VLOOKUP(B30,部員名簿!$B$5:$N$64,13,1))</f>
        <v/>
      </c>
      <c r="Z31" s="197" t="str">
        <f>IF($B$16="","",VLOOKUP($B$16,部員名簿!$B$5:$N$64,2,1))</f>
        <v/>
      </c>
      <c r="AA31" s="197" t="str">
        <f>IF($B$16="","",VLOOKUP($B$16,部員名簿!$B$5:$N$64,2,1))</f>
        <v/>
      </c>
      <c r="AB31" s="197" t="str">
        <f>IF($B$16="","",VLOOKUP($B$16,部員名簿!$B$5:$N$64,2,1))</f>
        <v/>
      </c>
      <c r="AC31" s="197" t="str">
        <f>IF($B$16="","",VLOOKUP($B$16,部員名簿!$B$5:$N$64,2,1))</f>
        <v/>
      </c>
      <c r="AD31" s="197" t="str">
        <f>IF($B$16="","",VLOOKUP($B$16,部員名簿!$B$5:$N$64,2,1))</f>
        <v/>
      </c>
      <c r="AE31" s="198" t="str">
        <f>IF($B$16="","",VLOOKUP($B$16,部員名簿!$B$5:$N$64,2,1))</f>
        <v/>
      </c>
      <c r="AF31" s="15"/>
      <c r="AG31" s="15"/>
      <c r="AH31" s="15"/>
      <c r="AI31" s="15"/>
      <c r="AJ31" s="15"/>
      <c r="AK31" s="15"/>
      <c r="AL31" s="15"/>
      <c r="AM31" s="15"/>
      <c r="AN31" s="15"/>
      <c r="AO31" s="15"/>
    </row>
    <row r="32" spans="1:42" ht="13.5" customHeight="1">
      <c r="A32" s="15"/>
      <c r="B32" s="183"/>
      <c r="C32" s="15"/>
      <c r="D32" s="234" t="s">
        <v>74</v>
      </c>
      <c r="E32" s="212" t="str">
        <f>IF(B32="","",VLOOKUP(B32,部員名簿!$B$5:$N$64,3,1))</f>
        <v/>
      </c>
      <c r="F32" s="213"/>
      <c r="G32" s="213"/>
      <c r="H32" s="213"/>
      <c r="I32" s="213"/>
      <c r="J32" s="214"/>
      <c r="K32" s="236" t="str">
        <f>IF($AG$5=1,IF(B32="","",VLOOKUP(B32,部員名簿!$B$5:$N$64,2,1)),"１２")</f>
        <v>１２</v>
      </c>
      <c r="L32" s="237" t="str">
        <f>IF($B$16="","",VLOOKUP($B$16,部員名簿!$B$5:$N$64,2,1))</f>
        <v/>
      </c>
      <c r="M32" s="224" t="str">
        <f>IF(B32="","",VLOOKUP(B32,部員名簿!$B$5:$N$64,11,1))</f>
        <v/>
      </c>
      <c r="N32" s="225" t="str">
        <f>IF($B$16="","",VLOOKUP($B$16,部員名簿!$B$5:$N$64,2,1))</f>
        <v/>
      </c>
      <c r="O32" s="228" t="str">
        <f>IF(B32="","",VLOOKUP(B32,部員名簿!$B$5:$N$64,12,1))</f>
        <v/>
      </c>
      <c r="P32" s="229" t="str">
        <f>IF($B$16="","",VLOOKUP($B$16,部員名簿!$B$5:$N$64,2,1))</f>
        <v/>
      </c>
      <c r="Q32" s="230" t="str">
        <f>IF($B$16="","",VLOOKUP($B$16,部員名簿!$B$5:$N$64,2,1))</f>
        <v/>
      </c>
      <c r="R32" s="218" t="str">
        <f>IF(B32="","",VLOOKUP(B32,部員名簿!$B$5:$N$64,5,1))</f>
        <v/>
      </c>
      <c r="S32" s="219"/>
      <c r="T32" s="222" t="s">
        <v>45</v>
      </c>
      <c r="U32" s="201" t="str">
        <f>IF(B32="","",VLOOKUP(B32,部員名簿!$B$5:$N$64,7,1))</f>
        <v/>
      </c>
      <c r="V32" s="222" t="s">
        <v>59</v>
      </c>
      <c r="W32" s="201" t="str">
        <f>IF(B32="","",VLOOKUP(B32,部員名簿!$B$5:$N$64,9,1))</f>
        <v/>
      </c>
      <c r="X32" s="203" t="s">
        <v>47</v>
      </c>
      <c r="Y32" s="199" t="str">
        <f>IF(B32="","",VLOOKUP(B32,部員名簿!$B$5:$N$64,4,1))</f>
        <v/>
      </c>
      <c r="Z32" s="199" t="str">
        <f>IF($B$16="","",VLOOKUP($B$16,部員名簿!$B$5:$N$64,2,1))</f>
        <v/>
      </c>
      <c r="AA32" s="199" t="str">
        <f>IF($B$16="","",VLOOKUP($B$16,部員名簿!$B$5:$N$64,2,1))</f>
        <v/>
      </c>
      <c r="AB32" s="199" t="str">
        <f>IF($B$16="","",VLOOKUP($B$16,部員名簿!$B$5:$N$64,2,1))</f>
        <v/>
      </c>
      <c r="AC32" s="199" t="str">
        <f>IF($B$16="","",VLOOKUP($B$16,部員名簿!$B$5:$N$64,2,1))</f>
        <v/>
      </c>
      <c r="AD32" s="199" t="str">
        <f>IF($B$16="","",VLOOKUP($B$16,部員名簿!$B$5:$N$64,2,1))</f>
        <v/>
      </c>
      <c r="AE32" s="200" t="str">
        <f>IF($B$16="","",VLOOKUP($B$16,部員名簿!$B$5:$N$64,2,1))</f>
        <v/>
      </c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ht="13.5" customHeight="1">
      <c r="A33" s="15"/>
      <c r="B33" s="183"/>
      <c r="C33" s="15"/>
      <c r="D33" s="235"/>
      <c r="E33" s="215"/>
      <c r="F33" s="216"/>
      <c r="G33" s="216"/>
      <c r="H33" s="216"/>
      <c r="I33" s="216"/>
      <c r="J33" s="217"/>
      <c r="K33" s="238"/>
      <c r="L33" s="239"/>
      <c r="M33" s="226"/>
      <c r="N33" s="227"/>
      <c r="O33" s="231"/>
      <c r="P33" s="232"/>
      <c r="Q33" s="233"/>
      <c r="R33" s="220"/>
      <c r="S33" s="221"/>
      <c r="T33" s="223"/>
      <c r="U33" s="202"/>
      <c r="V33" s="223"/>
      <c r="W33" s="202"/>
      <c r="X33" s="204"/>
      <c r="Y33" s="196" t="str">
        <f>IF(B32="","",VLOOKUP(B32,部員名簿!$B$5:$N$64,13,1))</f>
        <v/>
      </c>
      <c r="Z33" s="197" t="str">
        <f>IF($B$16="","",VLOOKUP($B$16,部員名簿!$B$5:$N$64,2,1))</f>
        <v/>
      </c>
      <c r="AA33" s="197" t="str">
        <f>IF($B$16="","",VLOOKUP($B$16,部員名簿!$B$5:$N$64,2,1))</f>
        <v/>
      </c>
      <c r="AB33" s="197" t="str">
        <f>IF($B$16="","",VLOOKUP($B$16,部員名簿!$B$5:$N$64,2,1))</f>
        <v/>
      </c>
      <c r="AC33" s="197" t="str">
        <f>IF($B$16="","",VLOOKUP($B$16,部員名簿!$B$5:$N$64,2,1))</f>
        <v/>
      </c>
      <c r="AD33" s="197" t="str">
        <f>IF($B$16="","",VLOOKUP($B$16,部員名簿!$B$5:$N$64,2,1))</f>
        <v/>
      </c>
      <c r="AE33" s="198" t="str">
        <f>IF($B$16="","",VLOOKUP($B$16,部員名簿!$B$5:$N$64,2,1))</f>
        <v/>
      </c>
      <c r="AF33" s="15"/>
      <c r="AG33" s="15"/>
      <c r="AH33" s="15"/>
      <c r="AI33" s="15"/>
      <c r="AJ33" s="15"/>
      <c r="AK33" s="15"/>
      <c r="AL33" s="15"/>
      <c r="AM33" s="15"/>
      <c r="AN33" s="15"/>
      <c r="AO33" s="15"/>
    </row>
    <row r="34" spans="1:41" ht="13.5" customHeight="1">
      <c r="A34" s="15"/>
      <c r="B34" s="183"/>
      <c r="C34" s="15"/>
      <c r="D34" s="234" t="s">
        <v>75</v>
      </c>
      <c r="E34" s="212" t="str">
        <f>IF(B34="","",VLOOKUP(B34,部員名簿!$B$5:$N$64,3,1))</f>
        <v/>
      </c>
      <c r="F34" s="213"/>
      <c r="G34" s="213"/>
      <c r="H34" s="213"/>
      <c r="I34" s="213"/>
      <c r="J34" s="214"/>
      <c r="K34" s="236" t="str">
        <f>IF($AG$5=1,IF(B34="","",VLOOKUP(B34,部員名簿!$B$5:$N$64,2,1)),"１３")</f>
        <v>１３</v>
      </c>
      <c r="L34" s="237" t="str">
        <f>IF($B$16="","",VLOOKUP($B$16,部員名簿!$B$5:$N$64,2,1))</f>
        <v/>
      </c>
      <c r="M34" s="224" t="str">
        <f>IF(B34="","",VLOOKUP(B34,部員名簿!$B$5:$N$64,11,1))</f>
        <v/>
      </c>
      <c r="N34" s="225" t="str">
        <f>IF($B$16="","",VLOOKUP($B$16,部員名簿!$B$5:$N$64,2,1))</f>
        <v/>
      </c>
      <c r="O34" s="228" t="str">
        <f>IF(B34="","",VLOOKUP(B34,部員名簿!$B$5:$N$64,12,1))</f>
        <v/>
      </c>
      <c r="P34" s="229" t="str">
        <f>IF($B$16="","",VLOOKUP($B$16,部員名簿!$B$5:$N$64,2,1))</f>
        <v/>
      </c>
      <c r="Q34" s="230" t="str">
        <f>IF($B$16="","",VLOOKUP($B$16,部員名簿!$B$5:$N$64,2,1))</f>
        <v/>
      </c>
      <c r="R34" s="218" t="str">
        <f>IF(B34="","",VLOOKUP(B34,部員名簿!$B$5:$N$64,5,1))</f>
        <v/>
      </c>
      <c r="S34" s="219"/>
      <c r="T34" s="222" t="s">
        <v>45</v>
      </c>
      <c r="U34" s="201" t="str">
        <f>IF(B34="","",VLOOKUP(B34,部員名簿!$B$5:$N$64,7,1))</f>
        <v/>
      </c>
      <c r="V34" s="222" t="s">
        <v>59</v>
      </c>
      <c r="W34" s="201" t="str">
        <f>IF(B34="","",VLOOKUP(B34,部員名簿!$B$5:$N$64,9,1))</f>
        <v/>
      </c>
      <c r="X34" s="203" t="s">
        <v>47</v>
      </c>
      <c r="Y34" s="199" t="str">
        <f>IF(B34="","",VLOOKUP(B34,部員名簿!$B$5:$N$64,4,1))</f>
        <v/>
      </c>
      <c r="Z34" s="199" t="str">
        <f>IF($B$16="","",VLOOKUP($B$16,部員名簿!$B$5:$N$64,2,1))</f>
        <v/>
      </c>
      <c r="AA34" s="199" t="str">
        <f>IF($B$16="","",VLOOKUP($B$16,部員名簿!$B$5:$N$64,2,1))</f>
        <v/>
      </c>
      <c r="AB34" s="199" t="str">
        <f>IF($B$16="","",VLOOKUP($B$16,部員名簿!$B$5:$N$64,2,1))</f>
        <v/>
      </c>
      <c r="AC34" s="199" t="str">
        <f>IF($B$16="","",VLOOKUP($B$16,部員名簿!$B$5:$N$64,2,1))</f>
        <v/>
      </c>
      <c r="AD34" s="199" t="str">
        <f>IF($B$16="","",VLOOKUP($B$16,部員名簿!$B$5:$N$64,2,1))</f>
        <v/>
      </c>
      <c r="AE34" s="200" t="str">
        <f>IF($B$16="","",VLOOKUP($B$16,部員名簿!$B$5:$N$64,2,1))</f>
        <v/>
      </c>
      <c r="AF34" s="15"/>
      <c r="AG34" s="15"/>
      <c r="AH34" s="15"/>
      <c r="AI34" s="15"/>
      <c r="AJ34" s="15"/>
      <c r="AK34" s="15"/>
      <c r="AL34" s="15"/>
      <c r="AM34" s="15"/>
      <c r="AN34" s="15"/>
      <c r="AO34" s="15"/>
    </row>
    <row r="35" spans="1:41" ht="13.5" customHeight="1">
      <c r="A35" s="15"/>
      <c r="B35" s="183"/>
      <c r="C35" s="15"/>
      <c r="D35" s="235"/>
      <c r="E35" s="215"/>
      <c r="F35" s="216"/>
      <c r="G35" s="216"/>
      <c r="H35" s="216"/>
      <c r="I35" s="216"/>
      <c r="J35" s="217"/>
      <c r="K35" s="238"/>
      <c r="L35" s="239"/>
      <c r="M35" s="226"/>
      <c r="N35" s="227"/>
      <c r="O35" s="231"/>
      <c r="P35" s="232"/>
      <c r="Q35" s="233"/>
      <c r="R35" s="220"/>
      <c r="S35" s="221"/>
      <c r="T35" s="223"/>
      <c r="U35" s="202"/>
      <c r="V35" s="223"/>
      <c r="W35" s="202"/>
      <c r="X35" s="204"/>
      <c r="Y35" s="196" t="str">
        <f>IF(B34="","",VLOOKUP(B34,部員名簿!$B$5:$N$64,13,1))</f>
        <v/>
      </c>
      <c r="Z35" s="197" t="str">
        <f>IF($B$16="","",VLOOKUP($B$16,部員名簿!$B$5:$N$64,2,1))</f>
        <v/>
      </c>
      <c r="AA35" s="197" t="str">
        <f>IF($B$16="","",VLOOKUP($B$16,部員名簿!$B$5:$N$64,2,1))</f>
        <v/>
      </c>
      <c r="AB35" s="197" t="str">
        <f>IF($B$16="","",VLOOKUP($B$16,部員名簿!$B$5:$N$64,2,1))</f>
        <v/>
      </c>
      <c r="AC35" s="197" t="str">
        <f>IF($B$16="","",VLOOKUP($B$16,部員名簿!$B$5:$N$64,2,1))</f>
        <v/>
      </c>
      <c r="AD35" s="197" t="str">
        <f>IF($B$16="","",VLOOKUP($B$16,部員名簿!$B$5:$N$64,2,1))</f>
        <v/>
      </c>
      <c r="AE35" s="198" t="str">
        <f>IF($B$16="","",VLOOKUP($B$16,部員名簿!$B$5:$N$64,2,1))</f>
        <v/>
      </c>
      <c r="AF35" s="15"/>
      <c r="AG35" s="15"/>
      <c r="AH35" s="15"/>
      <c r="AI35" s="15"/>
      <c r="AJ35" s="15"/>
      <c r="AK35" s="15"/>
      <c r="AL35" s="15"/>
      <c r="AM35" s="15"/>
      <c r="AN35" s="15"/>
      <c r="AO35" s="15"/>
    </row>
    <row r="36" spans="1:41" ht="13.5" customHeight="1">
      <c r="A36" s="15"/>
      <c r="B36" s="263"/>
      <c r="C36" s="15"/>
      <c r="D36" s="234" t="s">
        <v>76</v>
      </c>
      <c r="E36" s="212" t="str">
        <f>IF(B36="","",VLOOKUP(B36,部員名簿!$B$5:$N$64,3,1))</f>
        <v/>
      </c>
      <c r="F36" s="213"/>
      <c r="G36" s="213"/>
      <c r="H36" s="213"/>
      <c r="I36" s="213"/>
      <c r="J36" s="214"/>
      <c r="K36" s="236" t="str">
        <f>IF($AG$5=1,IF(B36="","",VLOOKUP(B36,部員名簿!$B$5:$N$64,2,1)),"１４")</f>
        <v>１４</v>
      </c>
      <c r="L36" s="237" t="str">
        <f>IF($B$16="","",VLOOKUP($B$16,部員名簿!$B$5:$N$64,2,1))</f>
        <v/>
      </c>
      <c r="M36" s="224" t="str">
        <f>IF(B36="","",VLOOKUP(B36,部員名簿!$B$5:$N$64,11,1))</f>
        <v/>
      </c>
      <c r="N36" s="225" t="str">
        <f>IF($B$16="","",VLOOKUP($B$16,部員名簿!$B$5:$N$64,2,1))</f>
        <v/>
      </c>
      <c r="O36" s="228" t="str">
        <f>IF(B36="","",VLOOKUP(B36,部員名簿!$B$5:$N$64,12,1))</f>
        <v/>
      </c>
      <c r="P36" s="229" t="str">
        <f>IF($B$16="","",VLOOKUP($B$16,部員名簿!$B$5:$N$64,2,1))</f>
        <v/>
      </c>
      <c r="Q36" s="230" t="str">
        <f>IF($B$16="","",VLOOKUP($B$16,部員名簿!$B$5:$N$64,2,1))</f>
        <v/>
      </c>
      <c r="R36" s="218" t="str">
        <f>IF(B36="","",VLOOKUP(B36,部員名簿!$B$5:$N$64,5,1))</f>
        <v/>
      </c>
      <c r="S36" s="219"/>
      <c r="T36" s="222" t="s">
        <v>45</v>
      </c>
      <c r="U36" s="201" t="str">
        <f>IF(B36="","",VLOOKUP(B36,部員名簿!$B$5:$N$64,7,1))</f>
        <v/>
      </c>
      <c r="V36" s="222" t="s">
        <v>59</v>
      </c>
      <c r="W36" s="201" t="str">
        <f>IF(B36="","",VLOOKUP(B36,部員名簿!$B$5:$N$64,9,1))</f>
        <v/>
      </c>
      <c r="X36" s="203" t="s">
        <v>114</v>
      </c>
      <c r="Y36" s="199" t="str">
        <f>IF(B36="","",VLOOKUP(B36,部員名簿!$B$5:$N$64,4,1))</f>
        <v/>
      </c>
      <c r="Z36" s="199" t="str">
        <f>IF($B$16="","",VLOOKUP($B$16,部員名簿!$B$5:$N$64,2,1))</f>
        <v/>
      </c>
      <c r="AA36" s="199" t="str">
        <f>IF($B$16="","",VLOOKUP($B$16,部員名簿!$B$5:$N$64,2,1))</f>
        <v/>
      </c>
      <c r="AB36" s="199" t="str">
        <f>IF($B$16="","",VLOOKUP($B$16,部員名簿!$B$5:$N$64,2,1))</f>
        <v/>
      </c>
      <c r="AC36" s="199" t="str">
        <f>IF($B$16="","",VLOOKUP($B$16,部員名簿!$B$5:$N$64,2,1))</f>
        <v/>
      </c>
      <c r="AD36" s="199" t="str">
        <f>IF($B$16="","",VLOOKUP($B$16,部員名簿!$B$5:$N$64,2,1))</f>
        <v/>
      </c>
      <c r="AE36" s="200" t="str">
        <f>IF($B$16="","",VLOOKUP($B$16,部員名簿!$B$5:$N$64,2,1))</f>
        <v/>
      </c>
      <c r="AF36" s="15"/>
      <c r="AG36" s="15"/>
      <c r="AH36" s="15"/>
      <c r="AI36" s="15"/>
      <c r="AJ36" s="15"/>
      <c r="AK36" s="15"/>
      <c r="AL36" s="15"/>
      <c r="AM36" s="15"/>
      <c r="AN36" s="15"/>
      <c r="AO36" s="15"/>
    </row>
    <row r="37" spans="1:41" ht="13.5" customHeight="1">
      <c r="A37" s="15"/>
      <c r="B37" s="264"/>
      <c r="C37" s="15"/>
      <c r="D37" s="235"/>
      <c r="E37" s="215"/>
      <c r="F37" s="216"/>
      <c r="G37" s="216"/>
      <c r="H37" s="216"/>
      <c r="I37" s="216"/>
      <c r="J37" s="217"/>
      <c r="K37" s="238"/>
      <c r="L37" s="239"/>
      <c r="M37" s="226"/>
      <c r="N37" s="227"/>
      <c r="O37" s="231"/>
      <c r="P37" s="232"/>
      <c r="Q37" s="233"/>
      <c r="R37" s="220"/>
      <c r="S37" s="221"/>
      <c r="T37" s="223"/>
      <c r="U37" s="202"/>
      <c r="V37" s="223"/>
      <c r="W37" s="202"/>
      <c r="X37" s="204"/>
      <c r="Y37" s="196" t="str">
        <f>IF(B36="","",VLOOKUP(B36,部員名簿!$B$5:$N$64,13,1))</f>
        <v/>
      </c>
      <c r="Z37" s="197" t="str">
        <f>IF($B$16="","",VLOOKUP($B$16,部員名簿!$B$5:$N$64,2,1))</f>
        <v/>
      </c>
      <c r="AA37" s="197" t="str">
        <f>IF($B$16="","",VLOOKUP($B$16,部員名簿!$B$5:$N$64,2,1))</f>
        <v/>
      </c>
      <c r="AB37" s="197" t="str">
        <f>IF($B$16="","",VLOOKUP($B$16,部員名簿!$B$5:$N$64,2,1))</f>
        <v/>
      </c>
      <c r="AC37" s="197" t="str">
        <f>IF($B$16="","",VLOOKUP($B$16,部員名簿!$B$5:$N$64,2,1))</f>
        <v/>
      </c>
      <c r="AD37" s="197" t="str">
        <f>IF($B$16="","",VLOOKUP($B$16,部員名簿!$B$5:$N$64,2,1))</f>
        <v/>
      </c>
      <c r="AE37" s="198" t="str">
        <f>IF($B$16="","",VLOOKUP($B$16,部員名簿!$B$5:$N$64,2,1))</f>
        <v/>
      </c>
      <c r="AF37" s="15"/>
      <c r="AG37" s="15"/>
      <c r="AH37" s="15"/>
      <c r="AI37" s="15"/>
      <c r="AJ37" s="15"/>
      <c r="AK37" s="15"/>
      <c r="AL37" s="15"/>
      <c r="AM37" s="15"/>
      <c r="AN37" s="15"/>
      <c r="AO37" s="15"/>
    </row>
    <row r="38" spans="1:41" ht="13.5" customHeight="1">
      <c r="A38" s="15"/>
      <c r="B38" s="263"/>
      <c r="C38" s="15"/>
      <c r="D38" s="234" t="s">
        <v>77</v>
      </c>
      <c r="E38" s="212" t="str">
        <f>IF(B38="","",VLOOKUP(B38,部員名簿!$B$5:$N$64,3,1))</f>
        <v/>
      </c>
      <c r="F38" s="213"/>
      <c r="G38" s="213"/>
      <c r="H38" s="213"/>
      <c r="I38" s="213"/>
      <c r="J38" s="214"/>
      <c r="K38" s="236" t="str">
        <f>IF($AG$5=1,IF(B38="","",VLOOKUP(B38,部員名簿!$B$5:$N$64,2,1)),"１５")</f>
        <v>１５</v>
      </c>
      <c r="L38" s="237" t="str">
        <f>IF($B$16="","",VLOOKUP($B$16,部員名簿!$B$5:$N$64,2,1))</f>
        <v/>
      </c>
      <c r="M38" s="224" t="str">
        <f>IF(B38="","",VLOOKUP(B38,部員名簿!$B$5:$N$64,11,1))</f>
        <v/>
      </c>
      <c r="N38" s="225" t="str">
        <f>IF($B$16="","",VLOOKUP($B$16,部員名簿!$B$5:$N$64,2,1))</f>
        <v/>
      </c>
      <c r="O38" s="228" t="str">
        <f>IF(B38="","",VLOOKUP(B38,部員名簿!$B$5:$N$64,12,1))</f>
        <v/>
      </c>
      <c r="P38" s="229" t="str">
        <f>IF($B$16="","",VLOOKUP($B$16,部員名簿!$B$5:$N$64,2,1))</f>
        <v/>
      </c>
      <c r="Q38" s="230" t="str">
        <f>IF($B$16="","",VLOOKUP($B$16,部員名簿!$B$5:$N$64,2,1))</f>
        <v/>
      </c>
      <c r="R38" s="218" t="str">
        <f>IF(B38="","",VLOOKUP(B38,部員名簿!$B$5:$N$64,5,1))</f>
        <v/>
      </c>
      <c r="S38" s="219"/>
      <c r="T38" s="222" t="s">
        <v>45</v>
      </c>
      <c r="U38" s="201" t="str">
        <f>IF(B38="","",VLOOKUP(B38,部員名簿!$B$5:$N$64,7,1))</f>
        <v/>
      </c>
      <c r="V38" s="222" t="s">
        <v>59</v>
      </c>
      <c r="W38" s="201" t="str">
        <f>IF(B38="","",VLOOKUP(B38,部員名簿!$B$5:$N$64,9,1))</f>
        <v/>
      </c>
      <c r="X38" s="203" t="s">
        <v>114</v>
      </c>
      <c r="Y38" s="199" t="str">
        <f>IF(B38="","",VLOOKUP(B38,部員名簿!$B$5:$N$64,4,1))</f>
        <v/>
      </c>
      <c r="Z38" s="199" t="str">
        <f>IF($B$16="","",VLOOKUP($B$16,部員名簿!$B$5:$N$64,2,1))</f>
        <v/>
      </c>
      <c r="AA38" s="199" t="str">
        <f>IF($B$16="","",VLOOKUP($B$16,部員名簿!$B$5:$N$64,2,1))</f>
        <v/>
      </c>
      <c r="AB38" s="199" t="str">
        <f>IF($B$16="","",VLOOKUP($B$16,部員名簿!$B$5:$N$64,2,1))</f>
        <v/>
      </c>
      <c r="AC38" s="199" t="str">
        <f>IF($B$16="","",VLOOKUP($B$16,部員名簿!$B$5:$N$64,2,1))</f>
        <v/>
      </c>
      <c r="AD38" s="199" t="str">
        <f>IF($B$16="","",VLOOKUP($B$16,部員名簿!$B$5:$N$64,2,1))</f>
        <v/>
      </c>
      <c r="AE38" s="200" t="str">
        <f>IF($B$16="","",VLOOKUP($B$16,部員名簿!$B$5:$N$64,2,1))</f>
        <v/>
      </c>
      <c r="AF38" s="15"/>
      <c r="AG38" s="15"/>
      <c r="AH38" s="15"/>
      <c r="AI38" s="15"/>
      <c r="AJ38" s="15"/>
      <c r="AK38" s="15"/>
      <c r="AL38" s="15"/>
      <c r="AM38" s="15"/>
      <c r="AN38" s="15"/>
      <c r="AO38" s="15"/>
    </row>
    <row r="39" spans="1:41" ht="13.5" customHeight="1">
      <c r="A39" s="15"/>
      <c r="B39" s="264"/>
      <c r="C39" s="15"/>
      <c r="D39" s="235"/>
      <c r="E39" s="215"/>
      <c r="F39" s="216"/>
      <c r="G39" s="216"/>
      <c r="H39" s="216"/>
      <c r="I39" s="216"/>
      <c r="J39" s="217"/>
      <c r="K39" s="238"/>
      <c r="L39" s="239"/>
      <c r="M39" s="226"/>
      <c r="N39" s="227"/>
      <c r="O39" s="231"/>
      <c r="P39" s="232"/>
      <c r="Q39" s="233"/>
      <c r="R39" s="220"/>
      <c r="S39" s="221"/>
      <c r="T39" s="223"/>
      <c r="U39" s="202"/>
      <c r="V39" s="223"/>
      <c r="W39" s="202"/>
      <c r="X39" s="204"/>
      <c r="Y39" s="196" t="str">
        <f>IF(B38="","",VLOOKUP(B38,部員名簿!$B$5:$N$64,13,1))</f>
        <v/>
      </c>
      <c r="Z39" s="197" t="str">
        <f>IF($B$16="","",VLOOKUP($B$16,部員名簿!$B$5:$N$64,2,1))</f>
        <v/>
      </c>
      <c r="AA39" s="197" t="str">
        <f>IF($B$16="","",VLOOKUP($B$16,部員名簿!$B$5:$N$64,2,1))</f>
        <v/>
      </c>
      <c r="AB39" s="197" t="str">
        <f>IF($B$16="","",VLOOKUP($B$16,部員名簿!$B$5:$N$64,2,1))</f>
        <v/>
      </c>
      <c r="AC39" s="197" t="str">
        <f>IF($B$16="","",VLOOKUP($B$16,部員名簿!$B$5:$N$64,2,1))</f>
        <v/>
      </c>
      <c r="AD39" s="197" t="str">
        <f>IF($B$16="","",VLOOKUP($B$16,部員名簿!$B$5:$N$64,2,1))</f>
        <v/>
      </c>
      <c r="AE39" s="198" t="str">
        <f>IF($B$16="","",VLOOKUP($B$16,部員名簿!$B$5:$N$64,2,1))</f>
        <v/>
      </c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ht="13.5" customHeight="1">
      <c r="A40" s="15"/>
      <c r="B40" s="263"/>
      <c r="C40" s="15"/>
      <c r="D40" s="234" t="s">
        <v>78</v>
      </c>
      <c r="E40" s="212" t="str">
        <f>IF(B40="","",VLOOKUP(B40,部員名簿!$B$5:$N$64,3,1))</f>
        <v/>
      </c>
      <c r="F40" s="213"/>
      <c r="G40" s="213"/>
      <c r="H40" s="213"/>
      <c r="I40" s="213"/>
      <c r="J40" s="214"/>
      <c r="K40" s="236" t="str">
        <f>IF($AG$5=1,IF(B40="","",VLOOKUP(B40,部員名簿!$B$5:$N$64,2,1)),"１６")</f>
        <v>１６</v>
      </c>
      <c r="L40" s="237" t="str">
        <f>IF($B$16="","",VLOOKUP($B$16,部員名簿!$B$5:$N$64,2,1))</f>
        <v/>
      </c>
      <c r="M40" s="224" t="str">
        <f>IF(B40="","",VLOOKUP(B40,部員名簿!$B$5:$N$64,11,1))</f>
        <v/>
      </c>
      <c r="N40" s="225" t="str">
        <f>IF($B$16="","",VLOOKUP($B$16,部員名簿!$B$5:$N$64,2,1))</f>
        <v/>
      </c>
      <c r="O40" s="228" t="str">
        <f>IF(B40="","",VLOOKUP(B40,部員名簿!$B$5:$N$64,12,1))</f>
        <v/>
      </c>
      <c r="P40" s="229" t="str">
        <f>IF($B$16="","",VLOOKUP($B$16,部員名簿!$B$5:$N$64,2,1))</f>
        <v/>
      </c>
      <c r="Q40" s="230" t="str">
        <f>IF($B$16="","",VLOOKUP($B$16,部員名簿!$B$5:$N$64,2,1))</f>
        <v/>
      </c>
      <c r="R40" s="218" t="str">
        <f>IF(B40="","",VLOOKUP(B40,部員名簿!$B$5:$N$64,5,1))</f>
        <v/>
      </c>
      <c r="S40" s="219"/>
      <c r="T40" s="222" t="s">
        <v>45</v>
      </c>
      <c r="U40" s="201" t="str">
        <f>IF(B40="","",VLOOKUP(B40,部員名簿!$B$5:$N$64,7,1))</f>
        <v/>
      </c>
      <c r="V40" s="222" t="s">
        <v>59</v>
      </c>
      <c r="W40" s="201" t="str">
        <f>IF(B40="","",VLOOKUP(B40,部員名簿!$B$5:$N$64,9,1))</f>
        <v/>
      </c>
      <c r="X40" s="203" t="s">
        <v>114</v>
      </c>
      <c r="Y40" s="199" t="str">
        <f>IF(B40="","",VLOOKUP(B40,部員名簿!$B$5:$N$64,4,1))</f>
        <v/>
      </c>
      <c r="Z40" s="199" t="str">
        <f>IF($B$16="","",VLOOKUP($B$16,部員名簿!$B$5:$N$64,2,1))</f>
        <v/>
      </c>
      <c r="AA40" s="199" t="str">
        <f>IF($B$16="","",VLOOKUP($B$16,部員名簿!$B$5:$N$64,2,1))</f>
        <v/>
      </c>
      <c r="AB40" s="199" t="str">
        <f>IF($B$16="","",VLOOKUP($B$16,部員名簿!$B$5:$N$64,2,1))</f>
        <v/>
      </c>
      <c r="AC40" s="199" t="str">
        <f>IF($B$16="","",VLOOKUP($B$16,部員名簿!$B$5:$N$64,2,1))</f>
        <v/>
      </c>
      <c r="AD40" s="199" t="str">
        <f>IF($B$16="","",VLOOKUP($B$16,部員名簿!$B$5:$N$64,2,1))</f>
        <v/>
      </c>
      <c r="AE40" s="200" t="str">
        <f>IF($B$16="","",VLOOKUP($B$16,部員名簿!$B$5:$N$64,2,1))</f>
        <v/>
      </c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ht="13.5" customHeight="1">
      <c r="A41" s="15"/>
      <c r="B41" s="264"/>
      <c r="C41" s="15"/>
      <c r="D41" s="235"/>
      <c r="E41" s="215"/>
      <c r="F41" s="216"/>
      <c r="G41" s="216"/>
      <c r="H41" s="216"/>
      <c r="I41" s="216"/>
      <c r="J41" s="217"/>
      <c r="K41" s="238"/>
      <c r="L41" s="239"/>
      <c r="M41" s="226"/>
      <c r="N41" s="227"/>
      <c r="O41" s="231"/>
      <c r="P41" s="232"/>
      <c r="Q41" s="233"/>
      <c r="R41" s="220"/>
      <c r="S41" s="221"/>
      <c r="T41" s="223"/>
      <c r="U41" s="202"/>
      <c r="V41" s="223"/>
      <c r="W41" s="202"/>
      <c r="X41" s="204"/>
      <c r="Y41" s="196" t="str">
        <f>IF(B40="","",VLOOKUP(B40,部員名簿!$B$5:$N$64,13,1))</f>
        <v/>
      </c>
      <c r="Z41" s="197" t="str">
        <f>IF($B$16="","",VLOOKUP($B$16,部員名簿!$B$5:$N$64,2,1))</f>
        <v/>
      </c>
      <c r="AA41" s="197" t="str">
        <f>IF($B$16="","",VLOOKUP($B$16,部員名簿!$B$5:$N$64,2,1))</f>
        <v/>
      </c>
      <c r="AB41" s="197" t="str">
        <f>IF($B$16="","",VLOOKUP($B$16,部員名簿!$B$5:$N$64,2,1))</f>
        <v/>
      </c>
      <c r="AC41" s="197" t="str">
        <f>IF($B$16="","",VLOOKUP($B$16,部員名簿!$B$5:$N$64,2,1))</f>
        <v/>
      </c>
      <c r="AD41" s="197" t="str">
        <f>IF($B$16="","",VLOOKUP($B$16,部員名簿!$B$5:$N$64,2,1))</f>
        <v/>
      </c>
      <c r="AE41" s="198" t="str">
        <f>IF($B$16="","",VLOOKUP($B$16,部員名簿!$B$5:$N$64,2,1))</f>
        <v/>
      </c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ht="13.5" customHeight="1">
      <c r="A42" s="15"/>
      <c r="B42" s="263"/>
      <c r="C42" s="15"/>
      <c r="D42" s="234" t="s">
        <v>79</v>
      </c>
      <c r="E42" s="212" t="str">
        <f>IF(B42="","",VLOOKUP(B42,部員名簿!$B$5:$N$64,3,1))</f>
        <v/>
      </c>
      <c r="F42" s="213"/>
      <c r="G42" s="213"/>
      <c r="H42" s="213"/>
      <c r="I42" s="213"/>
      <c r="J42" s="214"/>
      <c r="K42" s="236" t="str">
        <f>IF($AG$5=1,IF(B42="","",VLOOKUP(B42,部員名簿!$B$5:$N$64,2,1)),"１７")</f>
        <v>１７</v>
      </c>
      <c r="L42" s="237" t="str">
        <f>IF($B$16="","",VLOOKUP($B$16,部員名簿!$B$5:$N$64,2,1))</f>
        <v/>
      </c>
      <c r="M42" s="224" t="str">
        <f>IF(B42="","",VLOOKUP(B42,部員名簿!$B$5:$N$64,11,1))</f>
        <v/>
      </c>
      <c r="N42" s="225" t="str">
        <f>IF($B$16="","",VLOOKUP($B$16,部員名簿!$B$5:$N$64,2,1))</f>
        <v/>
      </c>
      <c r="O42" s="228" t="str">
        <f>IF(B42="","",VLOOKUP(B42,部員名簿!$B$5:$N$64,12,1))</f>
        <v/>
      </c>
      <c r="P42" s="229" t="str">
        <f>IF($B$16="","",VLOOKUP($B$16,部員名簿!$B$5:$N$64,2,1))</f>
        <v/>
      </c>
      <c r="Q42" s="230" t="str">
        <f>IF($B$16="","",VLOOKUP($B$16,部員名簿!$B$5:$N$64,2,1))</f>
        <v/>
      </c>
      <c r="R42" s="218" t="str">
        <f>IF(B42="","",VLOOKUP(B42,部員名簿!$B$5:$N$64,5,1))</f>
        <v/>
      </c>
      <c r="S42" s="219"/>
      <c r="T42" s="222" t="s">
        <v>45</v>
      </c>
      <c r="U42" s="201" t="str">
        <f>IF(B42="","",VLOOKUP(B42,部員名簿!$B$5:$N$64,7,1))</f>
        <v/>
      </c>
      <c r="V42" s="222" t="s">
        <v>59</v>
      </c>
      <c r="W42" s="201" t="str">
        <f>IF(B42="","",VLOOKUP(B42,部員名簿!$B$5:$N$64,9,1))</f>
        <v/>
      </c>
      <c r="X42" s="203" t="s">
        <v>114</v>
      </c>
      <c r="Y42" s="199" t="str">
        <f>IF(B42="","",VLOOKUP(B42,部員名簿!$B$5:$N$64,4,1))</f>
        <v/>
      </c>
      <c r="Z42" s="199" t="str">
        <f>IF($B$16="","",VLOOKUP($B$16,部員名簿!$B$5:$N$64,2,1))</f>
        <v/>
      </c>
      <c r="AA42" s="199" t="str">
        <f>IF($B$16="","",VLOOKUP($B$16,部員名簿!$B$5:$N$64,2,1))</f>
        <v/>
      </c>
      <c r="AB42" s="199" t="str">
        <f>IF($B$16="","",VLOOKUP($B$16,部員名簿!$B$5:$N$64,2,1))</f>
        <v/>
      </c>
      <c r="AC42" s="199" t="str">
        <f>IF($B$16="","",VLOOKUP($B$16,部員名簿!$B$5:$N$64,2,1))</f>
        <v/>
      </c>
      <c r="AD42" s="199" t="str">
        <f>IF($B$16="","",VLOOKUP($B$16,部員名簿!$B$5:$N$64,2,1))</f>
        <v/>
      </c>
      <c r="AE42" s="200" t="str">
        <f>IF($B$16="","",VLOOKUP($B$16,部員名簿!$B$5:$N$64,2,1))</f>
        <v/>
      </c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ht="13.5" customHeight="1">
      <c r="A43" s="15"/>
      <c r="B43" s="264"/>
      <c r="C43" s="15"/>
      <c r="D43" s="235"/>
      <c r="E43" s="215"/>
      <c r="F43" s="216"/>
      <c r="G43" s="216"/>
      <c r="H43" s="216"/>
      <c r="I43" s="216"/>
      <c r="J43" s="217"/>
      <c r="K43" s="238"/>
      <c r="L43" s="239"/>
      <c r="M43" s="226"/>
      <c r="N43" s="227"/>
      <c r="O43" s="231"/>
      <c r="P43" s="232"/>
      <c r="Q43" s="233"/>
      <c r="R43" s="220"/>
      <c r="S43" s="221"/>
      <c r="T43" s="223"/>
      <c r="U43" s="202"/>
      <c r="V43" s="223"/>
      <c r="W43" s="202"/>
      <c r="X43" s="204"/>
      <c r="Y43" s="196" t="str">
        <f>IF(B42="","",VLOOKUP(B42,部員名簿!$B$5:$N$64,13,1))</f>
        <v/>
      </c>
      <c r="Z43" s="197" t="str">
        <f>IF($B$16="","",VLOOKUP($B$16,部員名簿!$B$5:$N$64,2,1))</f>
        <v/>
      </c>
      <c r="AA43" s="197" t="str">
        <f>IF($B$16="","",VLOOKUP($B$16,部員名簿!$B$5:$N$64,2,1))</f>
        <v/>
      </c>
      <c r="AB43" s="197" t="str">
        <f>IF($B$16="","",VLOOKUP($B$16,部員名簿!$B$5:$N$64,2,1))</f>
        <v/>
      </c>
      <c r="AC43" s="197" t="str">
        <f>IF($B$16="","",VLOOKUP($B$16,部員名簿!$B$5:$N$64,2,1))</f>
        <v/>
      </c>
      <c r="AD43" s="197" t="str">
        <f>IF($B$16="","",VLOOKUP($B$16,部員名簿!$B$5:$N$64,2,1))</f>
        <v/>
      </c>
      <c r="AE43" s="198" t="str">
        <f>IF($B$16="","",VLOOKUP($B$16,部員名簿!$B$5:$N$64,2,1))</f>
        <v/>
      </c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ht="13.5" customHeight="1">
      <c r="A44" s="15"/>
      <c r="B44" s="263"/>
      <c r="C44" s="15"/>
      <c r="D44" s="234" t="s">
        <v>80</v>
      </c>
      <c r="E44" s="212" t="str">
        <f>IF(B44="","",VLOOKUP(B44,部員名簿!$B$5:$N$64,3,1))</f>
        <v/>
      </c>
      <c r="F44" s="213"/>
      <c r="G44" s="213"/>
      <c r="H44" s="213"/>
      <c r="I44" s="213"/>
      <c r="J44" s="214"/>
      <c r="K44" s="236" t="str">
        <f>IF($AG$5=1,IF(B44="","",VLOOKUP(B44,部員名簿!$B$5:$N$64,2,1)),"１８")</f>
        <v>１８</v>
      </c>
      <c r="L44" s="237" t="str">
        <f>IF($B$16="","",VLOOKUP($B$16,部員名簿!$B$5:$N$64,2,1))</f>
        <v/>
      </c>
      <c r="M44" s="224" t="str">
        <f>IF(B44="","",VLOOKUP(B44,部員名簿!$B$5:$N$64,11,1))</f>
        <v/>
      </c>
      <c r="N44" s="225" t="str">
        <f>IF($B$16="","",VLOOKUP($B$16,部員名簿!$B$5:$N$64,2,1))</f>
        <v/>
      </c>
      <c r="O44" s="228" t="str">
        <f>IF(B44="","",VLOOKUP(B44,部員名簿!$B$5:$N$64,12,1))</f>
        <v/>
      </c>
      <c r="P44" s="229" t="str">
        <f>IF($B$16="","",VLOOKUP($B$16,部員名簿!$B$5:$N$64,2,1))</f>
        <v/>
      </c>
      <c r="Q44" s="230" t="str">
        <f>IF($B$16="","",VLOOKUP($B$16,部員名簿!$B$5:$N$64,2,1))</f>
        <v/>
      </c>
      <c r="R44" s="218" t="str">
        <f>IF(B44="","",VLOOKUP(B44,部員名簿!$B$5:$N$64,5,1))</f>
        <v/>
      </c>
      <c r="S44" s="219"/>
      <c r="T44" s="222" t="s">
        <v>45</v>
      </c>
      <c r="U44" s="201" t="str">
        <f>IF(B44="","",VLOOKUP(B44,部員名簿!$B$5:$N$64,7,1))</f>
        <v/>
      </c>
      <c r="V44" s="222" t="s">
        <v>59</v>
      </c>
      <c r="W44" s="201" t="str">
        <f>IF(B44="","",VLOOKUP(B44,部員名簿!$B$5:$N$64,9,1))</f>
        <v/>
      </c>
      <c r="X44" s="203" t="s">
        <v>114</v>
      </c>
      <c r="Y44" s="199" t="str">
        <f>IF(B44="","",VLOOKUP(B44,部員名簿!$B$5:$N$64,4,1))</f>
        <v/>
      </c>
      <c r="Z44" s="199" t="str">
        <f>IF($B$16="","",VLOOKUP($B$16,部員名簿!$B$5:$N$64,2,1))</f>
        <v/>
      </c>
      <c r="AA44" s="199" t="str">
        <f>IF($B$16="","",VLOOKUP($B$16,部員名簿!$B$5:$N$64,2,1))</f>
        <v/>
      </c>
      <c r="AB44" s="199" t="str">
        <f>IF($B$16="","",VLOOKUP($B$16,部員名簿!$B$5:$N$64,2,1))</f>
        <v/>
      </c>
      <c r="AC44" s="199" t="str">
        <f>IF($B$16="","",VLOOKUP($B$16,部員名簿!$B$5:$N$64,2,1))</f>
        <v/>
      </c>
      <c r="AD44" s="199" t="str">
        <f>IF($B$16="","",VLOOKUP($B$16,部員名簿!$B$5:$N$64,2,1))</f>
        <v/>
      </c>
      <c r="AE44" s="200" t="str">
        <f>IF($B$16="","",VLOOKUP($B$16,部員名簿!$B$5:$N$64,2,1))</f>
        <v/>
      </c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ht="13.5" customHeight="1">
      <c r="A45" s="15"/>
      <c r="B45" s="264"/>
      <c r="C45" s="15"/>
      <c r="D45" s="235"/>
      <c r="E45" s="215"/>
      <c r="F45" s="216"/>
      <c r="G45" s="216"/>
      <c r="H45" s="216"/>
      <c r="I45" s="216"/>
      <c r="J45" s="217"/>
      <c r="K45" s="238"/>
      <c r="L45" s="239"/>
      <c r="M45" s="226"/>
      <c r="N45" s="227"/>
      <c r="O45" s="231"/>
      <c r="P45" s="232"/>
      <c r="Q45" s="233"/>
      <c r="R45" s="220"/>
      <c r="S45" s="221"/>
      <c r="T45" s="223"/>
      <c r="U45" s="202"/>
      <c r="V45" s="223"/>
      <c r="W45" s="202"/>
      <c r="X45" s="204"/>
      <c r="Y45" s="196" t="str">
        <f>IF(B44="","",VLOOKUP(B44,部員名簿!$B$5:$N$64,13,1))</f>
        <v/>
      </c>
      <c r="Z45" s="197" t="str">
        <f>IF($B$16="","",VLOOKUP($B$16,部員名簿!$B$5:$N$64,2,1))</f>
        <v/>
      </c>
      <c r="AA45" s="197" t="str">
        <f>IF($B$16="","",VLOOKUP($B$16,部員名簿!$B$5:$N$64,2,1))</f>
        <v/>
      </c>
      <c r="AB45" s="197" t="str">
        <f>IF($B$16="","",VLOOKUP($B$16,部員名簿!$B$5:$N$64,2,1))</f>
        <v/>
      </c>
      <c r="AC45" s="197" t="str">
        <f>IF($B$16="","",VLOOKUP($B$16,部員名簿!$B$5:$N$64,2,1))</f>
        <v/>
      </c>
      <c r="AD45" s="197" t="str">
        <f>IF($B$16="","",VLOOKUP($B$16,部員名簿!$B$5:$N$64,2,1))</f>
        <v/>
      </c>
      <c r="AE45" s="198" t="str">
        <f>IF($B$16="","",VLOOKUP($B$16,部員名簿!$B$5:$N$64,2,1))</f>
        <v/>
      </c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ht="13.5" customHeight="1">
      <c r="A46" s="15"/>
      <c r="B46" s="183"/>
      <c r="C46" s="15"/>
      <c r="D46" s="234" t="s">
        <v>109</v>
      </c>
      <c r="E46" s="212" t="str">
        <f>IF(B46="","",VLOOKUP(B46,部員名簿!$B$5:$N$64,3,1))</f>
        <v/>
      </c>
      <c r="F46" s="213"/>
      <c r="G46" s="213"/>
      <c r="H46" s="213"/>
      <c r="I46" s="213"/>
      <c r="J46" s="214"/>
      <c r="K46" s="236" t="str">
        <f>IF($AG$5=1,IF(B46="","",VLOOKUP(B46,部員名簿!$B$5:$N$64,2,1)),"１９")</f>
        <v>１９</v>
      </c>
      <c r="L46" s="237" t="str">
        <f>IF($B$16="","",VLOOKUP($B$16,部員名簿!$B$5:$N$64,2,1))</f>
        <v/>
      </c>
      <c r="M46" s="224" t="str">
        <f>IF(B46="","",VLOOKUP(B46,部員名簿!$B$5:$N$64,11,1))</f>
        <v/>
      </c>
      <c r="N46" s="225" t="str">
        <f>IF($B$16="","",VLOOKUP($B$16,部員名簿!$B$5:$N$64,2,1))</f>
        <v/>
      </c>
      <c r="O46" s="228" t="str">
        <f>IF(B46="","",VLOOKUP(B46,部員名簿!$B$5:$N$64,12,1))</f>
        <v/>
      </c>
      <c r="P46" s="229" t="str">
        <f>IF($B$16="","",VLOOKUP($B$16,部員名簿!$B$5:$N$64,2,1))</f>
        <v/>
      </c>
      <c r="Q46" s="230" t="str">
        <f>IF($B$16="","",VLOOKUP($B$16,部員名簿!$B$5:$N$64,2,1))</f>
        <v/>
      </c>
      <c r="R46" s="218" t="str">
        <f>IF(B46="","",VLOOKUP(B46,部員名簿!$B$5:$N$64,5,1))</f>
        <v/>
      </c>
      <c r="S46" s="219"/>
      <c r="T46" s="222" t="s">
        <v>45</v>
      </c>
      <c r="U46" s="201" t="str">
        <f>IF(B46="","",VLOOKUP(B46,部員名簿!$B$5:$N$64,7,1))</f>
        <v/>
      </c>
      <c r="V46" s="222" t="s">
        <v>59</v>
      </c>
      <c r="W46" s="201" t="str">
        <f>IF(B46="","",VLOOKUP(B46,部員名簿!$B$5:$N$64,9,1))</f>
        <v/>
      </c>
      <c r="X46" s="203" t="s">
        <v>47</v>
      </c>
      <c r="Y46" s="199" t="str">
        <f>IF(B46="","",VLOOKUP(B46,部員名簿!$B$5:$N$64,4,1))</f>
        <v/>
      </c>
      <c r="Z46" s="199" t="str">
        <f>IF($B$16="","",VLOOKUP($B$16,部員名簿!$B$5:$N$64,2,1))</f>
        <v/>
      </c>
      <c r="AA46" s="199" t="str">
        <f>IF($B$16="","",VLOOKUP($B$16,部員名簿!$B$5:$N$64,2,1))</f>
        <v/>
      </c>
      <c r="AB46" s="199" t="str">
        <f>IF($B$16="","",VLOOKUP($B$16,部員名簿!$B$5:$N$64,2,1))</f>
        <v/>
      </c>
      <c r="AC46" s="199" t="str">
        <f>IF($B$16="","",VLOOKUP($B$16,部員名簿!$B$5:$N$64,2,1))</f>
        <v/>
      </c>
      <c r="AD46" s="199" t="str">
        <f>IF($B$16="","",VLOOKUP($B$16,部員名簿!$B$5:$N$64,2,1))</f>
        <v/>
      </c>
      <c r="AE46" s="200" t="str">
        <f>IF($B$16="","",VLOOKUP($B$16,部員名簿!$B$5:$N$64,2,1))</f>
        <v/>
      </c>
      <c r="AF46" s="15"/>
      <c r="AG46" s="15"/>
      <c r="AH46" s="15"/>
      <c r="AI46" s="68"/>
      <c r="AJ46" s="69"/>
      <c r="AK46" s="15"/>
      <c r="AL46" s="15"/>
      <c r="AM46" s="15"/>
      <c r="AN46" s="15"/>
      <c r="AO46" s="15"/>
    </row>
    <row r="47" spans="1:41" ht="13.5" customHeight="1">
      <c r="A47" s="15"/>
      <c r="B47" s="183"/>
      <c r="C47" s="15"/>
      <c r="D47" s="235"/>
      <c r="E47" s="215"/>
      <c r="F47" s="216"/>
      <c r="G47" s="216"/>
      <c r="H47" s="216"/>
      <c r="I47" s="216"/>
      <c r="J47" s="217"/>
      <c r="K47" s="238"/>
      <c r="L47" s="239"/>
      <c r="M47" s="226"/>
      <c r="N47" s="227"/>
      <c r="O47" s="231"/>
      <c r="P47" s="232"/>
      <c r="Q47" s="233"/>
      <c r="R47" s="220"/>
      <c r="S47" s="221"/>
      <c r="T47" s="223"/>
      <c r="U47" s="202"/>
      <c r="V47" s="223"/>
      <c r="W47" s="202"/>
      <c r="X47" s="204"/>
      <c r="Y47" s="196" t="str">
        <f>IF(B46="","",VLOOKUP(B46,部員名簿!$B$5:$N$64,13,1))</f>
        <v/>
      </c>
      <c r="Z47" s="197" t="str">
        <f>IF($B$16="","",VLOOKUP($B$16,部員名簿!$B$5:$N$64,2,1))</f>
        <v/>
      </c>
      <c r="AA47" s="197" t="str">
        <f>IF($B$16="","",VLOOKUP($B$16,部員名簿!$B$5:$N$64,2,1))</f>
        <v/>
      </c>
      <c r="AB47" s="197" t="str">
        <f>IF($B$16="","",VLOOKUP($B$16,部員名簿!$B$5:$N$64,2,1))</f>
        <v/>
      </c>
      <c r="AC47" s="197" t="str">
        <f>IF($B$16="","",VLOOKUP($B$16,部員名簿!$B$5:$N$64,2,1))</f>
        <v/>
      </c>
      <c r="AD47" s="197" t="str">
        <f>IF($B$16="","",VLOOKUP($B$16,部員名簿!$B$5:$N$64,2,1))</f>
        <v/>
      </c>
      <c r="AE47" s="198" t="str">
        <f>IF($B$16="","",VLOOKUP($B$16,部員名簿!$B$5:$N$64,2,1))</f>
        <v/>
      </c>
      <c r="AF47" s="15"/>
      <c r="AG47" s="15"/>
      <c r="AH47" s="15"/>
      <c r="AI47" s="68"/>
      <c r="AJ47" s="69"/>
      <c r="AK47" s="15"/>
      <c r="AL47" s="15"/>
      <c r="AM47" s="15"/>
      <c r="AN47" s="15"/>
      <c r="AO47" s="15"/>
    </row>
    <row r="48" spans="1:41" ht="13.5" customHeight="1">
      <c r="A48" s="15"/>
      <c r="B48" s="183"/>
      <c r="C48" s="15"/>
      <c r="D48" s="234" t="s">
        <v>110</v>
      </c>
      <c r="E48" s="212" t="str">
        <f>IF(B48="","",VLOOKUP(B48,部員名簿!$B$5:$N$64,3,1))</f>
        <v/>
      </c>
      <c r="F48" s="213"/>
      <c r="G48" s="213"/>
      <c r="H48" s="213"/>
      <c r="I48" s="213"/>
      <c r="J48" s="214"/>
      <c r="K48" s="236" t="str">
        <f>IF($AG$5=1,IF(B48="","",VLOOKUP(B48,部員名簿!$B$5:$N$64,2,1)),"２０")</f>
        <v>２０</v>
      </c>
      <c r="L48" s="237" t="str">
        <f>IF($B$16="","",VLOOKUP($B$16,部員名簿!$B$5:$N$64,2,1))</f>
        <v/>
      </c>
      <c r="M48" s="224" t="str">
        <f>IF(B48="","",VLOOKUP(B48,部員名簿!$B$5:$N$64,11,1))</f>
        <v/>
      </c>
      <c r="N48" s="225" t="str">
        <f>IF($B$16="","",VLOOKUP($B$16,部員名簿!$B$5:$N$64,2,1))</f>
        <v/>
      </c>
      <c r="O48" s="228" t="str">
        <f>IF(B48="","",VLOOKUP(B48,部員名簿!$B$5:$N$64,12,1))</f>
        <v/>
      </c>
      <c r="P48" s="229" t="str">
        <f>IF($B$16="","",VLOOKUP($B$16,部員名簿!$B$5:$N$64,2,1))</f>
        <v/>
      </c>
      <c r="Q48" s="230" t="str">
        <f>IF($B$16="","",VLOOKUP($B$16,部員名簿!$B$5:$N$64,2,1))</f>
        <v/>
      </c>
      <c r="R48" s="218" t="str">
        <f>IF(B48="","",VLOOKUP(B48,部員名簿!$B$5:$N$64,5,1))</f>
        <v/>
      </c>
      <c r="S48" s="219"/>
      <c r="T48" s="222" t="s">
        <v>45</v>
      </c>
      <c r="U48" s="201" t="str">
        <f>IF(B48="","",VLOOKUP(B48,部員名簿!$B$5:$N$64,7,1))</f>
        <v/>
      </c>
      <c r="V48" s="222" t="s">
        <v>59</v>
      </c>
      <c r="W48" s="201" t="str">
        <f>IF(B48="","",VLOOKUP(B48,部員名簿!$B$5:$N$64,9,1))</f>
        <v/>
      </c>
      <c r="X48" s="203" t="s">
        <v>47</v>
      </c>
      <c r="Y48" s="199" t="str">
        <f>IF(B48="","",VLOOKUP(B48,部員名簿!$B$5:$N$64,4,1))</f>
        <v/>
      </c>
      <c r="Z48" s="199" t="str">
        <f>IF($B$16="","",VLOOKUP($B$16,部員名簿!$B$5:$N$64,2,1))</f>
        <v/>
      </c>
      <c r="AA48" s="199" t="str">
        <f>IF($B$16="","",VLOOKUP($B$16,部員名簿!$B$5:$N$64,2,1))</f>
        <v/>
      </c>
      <c r="AB48" s="199" t="str">
        <f>IF($B$16="","",VLOOKUP($B$16,部員名簿!$B$5:$N$64,2,1))</f>
        <v/>
      </c>
      <c r="AC48" s="199" t="str">
        <f>IF($B$16="","",VLOOKUP($B$16,部員名簿!$B$5:$N$64,2,1))</f>
        <v/>
      </c>
      <c r="AD48" s="199" t="str">
        <f>IF($B$16="","",VLOOKUP($B$16,部員名簿!$B$5:$N$64,2,1))</f>
        <v/>
      </c>
      <c r="AE48" s="200" t="str">
        <f>IF($B$16="","",VLOOKUP($B$16,部員名簿!$B$5:$N$64,2,1))</f>
        <v/>
      </c>
      <c r="AF48" s="15"/>
      <c r="AG48" s="15"/>
      <c r="AH48" s="15"/>
      <c r="AI48" s="68"/>
      <c r="AJ48" s="69"/>
      <c r="AK48" s="15"/>
      <c r="AL48" s="15"/>
      <c r="AM48" s="15"/>
      <c r="AN48" s="15"/>
      <c r="AO48" s="15"/>
    </row>
    <row r="49" spans="1:41" ht="13.5" customHeight="1">
      <c r="A49" s="15"/>
      <c r="B49" s="183"/>
      <c r="C49" s="15"/>
      <c r="D49" s="235"/>
      <c r="E49" s="215"/>
      <c r="F49" s="216"/>
      <c r="G49" s="216"/>
      <c r="H49" s="216"/>
      <c r="I49" s="216"/>
      <c r="J49" s="217"/>
      <c r="K49" s="238"/>
      <c r="L49" s="239"/>
      <c r="M49" s="226"/>
      <c r="N49" s="227"/>
      <c r="O49" s="231"/>
      <c r="P49" s="232"/>
      <c r="Q49" s="233"/>
      <c r="R49" s="220"/>
      <c r="S49" s="221"/>
      <c r="T49" s="223"/>
      <c r="U49" s="202"/>
      <c r="V49" s="223"/>
      <c r="W49" s="202"/>
      <c r="X49" s="204"/>
      <c r="Y49" s="196" t="str">
        <f>IF(B48="","",VLOOKUP(B48,部員名簿!$B$5:$N$64,13,1))</f>
        <v/>
      </c>
      <c r="Z49" s="197" t="str">
        <f>IF($B$16="","",VLOOKUP($B$16,部員名簿!$B$5:$N$64,2,1))</f>
        <v/>
      </c>
      <c r="AA49" s="197" t="str">
        <f>IF($B$16="","",VLOOKUP($B$16,部員名簿!$B$5:$N$64,2,1))</f>
        <v/>
      </c>
      <c r="AB49" s="197" t="str">
        <f>IF($B$16="","",VLOOKUP($B$16,部員名簿!$B$5:$N$64,2,1))</f>
        <v/>
      </c>
      <c r="AC49" s="197" t="str">
        <f>IF($B$16="","",VLOOKUP($B$16,部員名簿!$B$5:$N$64,2,1))</f>
        <v/>
      </c>
      <c r="AD49" s="197" t="str">
        <f>IF($B$16="","",VLOOKUP($B$16,部員名簿!$B$5:$N$64,2,1))</f>
        <v/>
      </c>
      <c r="AE49" s="198" t="str">
        <f>IF($B$16="","",VLOOKUP($B$16,部員名簿!$B$5:$N$64,2,1))</f>
        <v/>
      </c>
      <c r="AF49" s="15"/>
      <c r="AG49" s="15"/>
      <c r="AH49" s="15"/>
      <c r="AI49" s="68"/>
      <c r="AJ49" s="69"/>
      <c r="AK49" s="15"/>
      <c r="AL49" s="15"/>
      <c r="AM49" s="15"/>
      <c r="AN49" s="15"/>
      <c r="AO49" s="15"/>
    </row>
    <row r="50" spans="1:41" ht="13.5" customHeight="1">
      <c r="A50" s="15"/>
      <c r="B50" s="183"/>
      <c r="C50" s="15"/>
      <c r="D50" s="234" t="s">
        <v>111</v>
      </c>
      <c r="E50" s="212" t="str">
        <f>IF(B50="","",VLOOKUP(B50,部員名簿!$B$5:$N$64,3,1))</f>
        <v/>
      </c>
      <c r="F50" s="213"/>
      <c r="G50" s="213"/>
      <c r="H50" s="213"/>
      <c r="I50" s="213"/>
      <c r="J50" s="214"/>
      <c r="K50" s="236" t="str">
        <f>IF($AG$5=1,IF(B50="","",VLOOKUP(B50,部員名簿!$B$5:$N$64,2,1)),"２１")</f>
        <v>２１</v>
      </c>
      <c r="L50" s="237" t="str">
        <f>IF($B$16="","",VLOOKUP($B$16,部員名簿!$B$5:$N$64,2,1))</f>
        <v/>
      </c>
      <c r="M50" s="224" t="str">
        <f>IF(B50="","",VLOOKUP(B50,部員名簿!$B$5:$N$64,11,1))</f>
        <v/>
      </c>
      <c r="N50" s="225" t="str">
        <f>IF($B$16="","",VLOOKUP($B$16,部員名簿!$B$5:$N$64,2,1))</f>
        <v/>
      </c>
      <c r="O50" s="228" t="str">
        <f>IF(B50="","",VLOOKUP(B50,部員名簿!$B$5:$N$64,12,1))</f>
        <v/>
      </c>
      <c r="P50" s="229" t="str">
        <f>IF($B$16="","",VLOOKUP($B$16,部員名簿!$B$5:$N$64,2,1))</f>
        <v/>
      </c>
      <c r="Q50" s="230" t="str">
        <f>IF($B$16="","",VLOOKUP($B$16,部員名簿!$B$5:$N$64,2,1))</f>
        <v/>
      </c>
      <c r="R50" s="218" t="str">
        <f>IF(B50="","",VLOOKUP(B50,部員名簿!$B$5:$N$64,5,1))</f>
        <v/>
      </c>
      <c r="S50" s="219"/>
      <c r="T50" s="222" t="s">
        <v>45</v>
      </c>
      <c r="U50" s="201" t="str">
        <f>IF(B50="","",VLOOKUP(B50,部員名簿!$B$5:$N$64,7,1))</f>
        <v/>
      </c>
      <c r="V50" s="222" t="s">
        <v>59</v>
      </c>
      <c r="W50" s="201" t="str">
        <f>IF(B50="","",VLOOKUP(B50,部員名簿!$B$5:$N$64,9,1))</f>
        <v/>
      </c>
      <c r="X50" s="203" t="s">
        <v>47</v>
      </c>
      <c r="Y50" s="199" t="str">
        <f>IF(B50="","",VLOOKUP(B50,部員名簿!$B$5:$N$64,4,1))</f>
        <v/>
      </c>
      <c r="Z50" s="199" t="str">
        <f>IF($B$16="","",VLOOKUP($B$16,部員名簿!$B$5:$N$64,2,1))</f>
        <v/>
      </c>
      <c r="AA50" s="199" t="str">
        <f>IF($B$16="","",VLOOKUP($B$16,部員名簿!$B$5:$N$64,2,1))</f>
        <v/>
      </c>
      <c r="AB50" s="199" t="str">
        <f>IF($B$16="","",VLOOKUP($B$16,部員名簿!$B$5:$N$64,2,1))</f>
        <v/>
      </c>
      <c r="AC50" s="199" t="str">
        <f>IF($B$16="","",VLOOKUP($B$16,部員名簿!$B$5:$N$64,2,1))</f>
        <v/>
      </c>
      <c r="AD50" s="199" t="str">
        <f>IF($B$16="","",VLOOKUP($B$16,部員名簿!$B$5:$N$64,2,1))</f>
        <v/>
      </c>
      <c r="AE50" s="200" t="str">
        <f>IF($B$16="","",VLOOKUP($B$16,部員名簿!$B$5:$N$64,2,1))</f>
        <v/>
      </c>
      <c r="AF50" s="15"/>
      <c r="AG50" s="15"/>
      <c r="AH50" s="15"/>
      <c r="AI50" s="68"/>
      <c r="AJ50" s="69"/>
      <c r="AK50" s="15"/>
      <c r="AL50" s="15"/>
      <c r="AM50" s="15"/>
      <c r="AN50" s="15"/>
      <c r="AO50" s="15"/>
    </row>
    <row r="51" spans="1:41" ht="13.5" customHeight="1">
      <c r="A51" s="15"/>
      <c r="B51" s="183"/>
      <c r="C51" s="15"/>
      <c r="D51" s="235"/>
      <c r="E51" s="215"/>
      <c r="F51" s="216"/>
      <c r="G51" s="216"/>
      <c r="H51" s="216"/>
      <c r="I51" s="216"/>
      <c r="J51" s="217"/>
      <c r="K51" s="238"/>
      <c r="L51" s="239"/>
      <c r="M51" s="226"/>
      <c r="N51" s="227"/>
      <c r="O51" s="231"/>
      <c r="P51" s="232"/>
      <c r="Q51" s="233"/>
      <c r="R51" s="220"/>
      <c r="S51" s="221"/>
      <c r="T51" s="223"/>
      <c r="U51" s="202"/>
      <c r="V51" s="223"/>
      <c r="W51" s="202"/>
      <c r="X51" s="204"/>
      <c r="Y51" s="196" t="str">
        <f>IF(B50="","",VLOOKUP(B50,部員名簿!$B$5:$N$64,13,1))</f>
        <v/>
      </c>
      <c r="Z51" s="197" t="str">
        <f>IF($B$16="","",VLOOKUP($B$16,部員名簿!$B$5:$N$64,2,1))</f>
        <v/>
      </c>
      <c r="AA51" s="197" t="str">
        <f>IF($B$16="","",VLOOKUP($B$16,部員名簿!$B$5:$N$64,2,1))</f>
        <v/>
      </c>
      <c r="AB51" s="197" t="str">
        <f>IF($B$16="","",VLOOKUP($B$16,部員名簿!$B$5:$N$64,2,1))</f>
        <v/>
      </c>
      <c r="AC51" s="197" t="str">
        <f>IF($B$16="","",VLOOKUP($B$16,部員名簿!$B$5:$N$64,2,1))</f>
        <v/>
      </c>
      <c r="AD51" s="197" t="str">
        <f>IF($B$16="","",VLOOKUP($B$16,部員名簿!$B$5:$N$64,2,1))</f>
        <v/>
      </c>
      <c r="AE51" s="198" t="str">
        <f>IF($B$16="","",VLOOKUP($B$16,部員名簿!$B$5:$N$64,2,1))</f>
        <v/>
      </c>
      <c r="AF51" s="15"/>
      <c r="AG51" s="15"/>
      <c r="AH51" s="15"/>
      <c r="AI51" s="68"/>
      <c r="AJ51" s="69"/>
      <c r="AK51" s="15"/>
      <c r="AL51" s="15"/>
      <c r="AM51" s="15"/>
      <c r="AN51" s="15"/>
      <c r="AO51" s="15"/>
    </row>
    <row r="52" spans="1:41" ht="13.5" customHeight="1">
      <c r="A52" s="15"/>
      <c r="B52" s="183"/>
      <c r="C52" s="15"/>
      <c r="D52" s="234" t="s">
        <v>112</v>
      </c>
      <c r="E52" s="212" t="str">
        <f>IF(B52="","",VLOOKUP(B52,部員名簿!$B$5:$N$64,3,1))</f>
        <v/>
      </c>
      <c r="F52" s="213"/>
      <c r="G52" s="213"/>
      <c r="H52" s="213"/>
      <c r="I52" s="213"/>
      <c r="J52" s="214"/>
      <c r="K52" s="236" t="str">
        <f>IF($AG$5=1,IF(B52="","",VLOOKUP(B52,部員名簿!$B$5:$N$64,2,1)),"２２")</f>
        <v>２２</v>
      </c>
      <c r="L52" s="237" t="str">
        <f>IF($B$16="","",VLOOKUP($B$16,部員名簿!$B$5:$N$64,2,1))</f>
        <v/>
      </c>
      <c r="M52" s="224" t="str">
        <f>IF(B52="","",VLOOKUP(B52,部員名簿!$B$5:$N$64,11,1))</f>
        <v/>
      </c>
      <c r="N52" s="225" t="str">
        <f>IF($B$16="","",VLOOKUP($B$16,部員名簿!$B$5:$N$64,2,1))</f>
        <v/>
      </c>
      <c r="O52" s="228" t="str">
        <f>IF(B52="","",VLOOKUP(B52,部員名簿!$B$5:$N$64,12,1))</f>
        <v/>
      </c>
      <c r="P52" s="229" t="str">
        <f>IF($B$16="","",VLOOKUP($B$16,部員名簿!$B$5:$N$64,2,1))</f>
        <v/>
      </c>
      <c r="Q52" s="230" t="str">
        <f>IF($B$16="","",VLOOKUP($B$16,部員名簿!$B$5:$N$64,2,1))</f>
        <v/>
      </c>
      <c r="R52" s="218" t="str">
        <f>IF(B52="","",VLOOKUP(B52,部員名簿!$B$5:$N$64,5,1))</f>
        <v/>
      </c>
      <c r="S52" s="219"/>
      <c r="T52" s="222" t="s">
        <v>45</v>
      </c>
      <c r="U52" s="201" t="str">
        <f>IF(B52="","",VLOOKUP(B52,部員名簿!$B$5:$N$64,7,1))</f>
        <v/>
      </c>
      <c r="V52" s="222" t="s">
        <v>59</v>
      </c>
      <c r="W52" s="201" t="str">
        <f>IF(B52="","",VLOOKUP(B52,部員名簿!$B$5:$N$64,9,1))</f>
        <v/>
      </c>
      <c r="X52" s="203" t="s">
        <v>47</v>
      </c>
      <c r="Y52" s="199" t="str">
        <f>IF(B52="","",VLOOKUP(B52,部員名簿!$B$5:$N$64,4,1))</f>
        <v/>
      </c>
      <c r="Z52" s="199" t="str">
        <f>IF($B$16="","",VLOOKUP($B$16,部員名簿!$B$5:$N$64,2,1))</f>
        <v/>
      </c>
      <c r="AA52" s="199" t="str">
        <f>IF($B$16="","",VLOOKUP($B$16,部員名簿!$B$5:$N$64,2,1))</f>
        <v/>
      </c>
      <c r="AB52" s="199" t="str">
        <f>IF($B$16="","",VLOOKUP($B$16,部員名簿!$B$5:$N$64,2,1))</f>
        <v/>
      </c>
      <c r="AC52" s="199" t="str">
        <f>IF($B$16="","",VLOOKUP($B$16,部員名簿!$B$5:$N$64,2,1))</f>
        <v/>
      </c>
      <c r="AD52" s="199" t="str">
        <f>IF($B$16="","",VLOOKUP($B$16,部員名簿!$B$5:$N$64,2,1))</f>
        <v/>
      </c>
      <c r="AE52" s="200" t="str">
        <f>IF($B$16="","",VLOOKUP($B$16,部員名簿!$B$5:$N$64,2,1))</f>
        <v/>
      </c>
      <c r="AF52" s="15"/>
      <c r="AG52" s="15"/>
      <c r="AH52" s="15"/>
      <c r="AI52" s="68"/>
      <c r="AJ52" s="69"/>
      <c r="AK52" s="15"/>
      <c r="AL52" s="15"/>
      <c r="AM52" s="15"/>
      <c r="AN52" s="15"/>
      <c r="AO52" s="15"/>
    </row>
    <row r="53" spans="1:41" ht="13.5" customHeight="1">
      <c r="A53" s="15"/>
      <c r="B53" s="183"/>
      <c r="C53" s="15"/>
      <c r="D53" s="235"/>
      <c r="E53" s="215"/>
      <c r="F53" s="216"/>
      <c r="G53" s="216"/>
      <c r="H53" s="216"/>
      <c r="I53" s="216"/>
      <c r="J53" s="217"/>
      <c r="K53" s="238"/>
      <c r="L53" s="239"/>
      <c r="M53" s="226"/>
      <c r="N53" s="227"/>
      <c r="O53" s="231"/>
      <c r="P53" s="232"/>
      <c r="Q53" s="233"/>
      <c r="R53" s="220"/>
      <c r="S53" s="221"/>
      <c r="T53" s="223"/>
      <c r="U53" s="202"/>
      <c r="V53" s="223"/>
      <c r="W53" s="202"/>
      <c r="X53" s="204"/>
      <c r="Y53" s="196" t="str">
        <f>IF(B52="","",VLOOKUP(B52,部員名簿!$B$5:$N$64,13,1))</f>
        <v/>
      </c>
      <c r="Z53" s="197" t="str">
        <f>IF($B$16="","",VLOOKUP($B$16,部員名簿!$B$5:$N$64,2,1))</f>
        <v/>
      </c>
      <c r="AA53" s="197" t="str">
        <f>IF($B$16="","",VLOOKUP($B$16,部員名簿!$B$5:$N$64,2,1))</f>
        <v/>
      </c>
      <c r="AB53" s="197" t="str">
        <f>IF($B$16="","",VLOOKUP($B$16,部員名簿!$B$5:$N$64,2,1))</f>
        <v/>
      </c>
      <c r="AC53" s="197" t="str">
        <f>IF($B$16="","",VLOOKUP($B$16,部員名簿!$B$5:$N$64,2,1))</f>
        <v/>
      </c>
      <c r="AD53" s="197" t="str">
        <f>IF($B$16="","",VLOOKUP($B$16,部員名簿!$B$5:$N$64,2,1))</f>
        <v/>
      </c>
      <c r="AE53" s="198" t="str">
        <f>IF($B$16="","",VLOOKUP($B$16,部員名簿!$B$5:$N$64,2,1))</f>
        <v/>
      </c>
      <c r="AF53" s="15"/>
      <c r="AG53" s="15"/>
      <c r="AH53" s="15"/>
      <c r="AI53" s="68"/>
      <c r="AJ53" s="69"/>
      <c r="AK53" s="15"/>
      <c r="AL53" s="15"/>
      <c r="AM53" s="15"/>
      <c r="AN53" s="15"/>
      <c r="AO53" s="15"/>
    </row>
    <row r="54" spans="1:41" ht="13.5" customHeight="1">
      <c r="A54" s="15"/>
      <c r="B54" s="183"/>
      <c r="C54" s="15"/>
      <c r="D54" s="234" t="s">
        <v>113</v>
      </c>
      <c r="E54" s="212" t="str">
        <f>IF(B54="","",VLOOKUP(B54,部員名簿!$B$5:$N$64,3,1))</f>
        <v/>
      </c>
      <c r="F54" s="213"/>
      <c r="G54" s="213"/>
      <c r="H54" s="213"/>
      <c r="I54" s="213"/>
      <c r="J54" s="214"/>
      <c r="K54" s="236" t="str">
        <f>IF($AG$5=1,IF(B54="","",VLOOKUP(B54,部員名簿!$B$5:$N$64,2,1)),"２３")</f>
        <v>２３</v>
      </c>
      <c r="L54" s="237" t="str">
        <f>IF($B$16="","",VLOOKUP($B$16,部員名簿!$B$5:$N$64,2,1))</f>
        <v/>
      </c>
      <c r="M54" s="224" t="str">
        <f>IF(B54="","",VLOOKUP(B54,部員名簿!$B$5:$N$64,11,1))</f>
        <v/>
      </c>
      <c r="N54" s="225" t="str">
        <f>IF($B$16="","",VLOOKUP($B$16,部員名簿!$B$5:$N$64,2,1))</f>
        <v/>
      </c>
      <c r="O54" s="228" t="str">
        <f>IF(B54="","",VLOOKUP(B54,部員名簿!$B$5:$N$64,12,1))</f>
        <v/>
      </c>
      <c r="P54" s="229" t="str">
        <f>IF($B$16="","",VLOOKUP($B$16,部員名簿!$B$5:$N$64,2,1))</f>
        <v/>
      </c>
      <c r="Q54" s="230" t="str">
        <f>IF($B$16="","",VLOOKUP($B$16,部員名簿!$B$5:$N$64,2,1))</f>
        <v/>
      </c>
      <c r="R54" s="218" t="str">
        <f>IF(B54="","",VLOOKUP(B54,部員名簿!$B$5:$N$64,5,1))</f>
        <v/>
      </c>
      <c r="S54" s="219"/>
      <c r="T54" s="222" t="s">
        <v>45</v>
      </c>
      <c r="U54" s="201" t="str">
        <f>IF(B54="","",VLOOKUP(B54,部員名簿!$B$5:$N$64,7,1))</f>
        <v/>
      </c>
      <c r="V54" s="222" t="s">
        <v>59</v>
      </c>
      <c r="W54" s="201" t="str">
        <f>IF(B54="","",VLOOKUP(B54,部員名簿!$B$5:$N$64,9,1))</f>
        <v/>
      </c>
      <c r="X54" s="203" t="s">
        <v>47</v>
      </c>
      <c r="Y54" s="199" t="str">
        <f>IF(B54="","",VLOOKUP(B54,部員名簿!$B$5:$N$64,4,1))</f>
        <v/>
      </c>
      <c r="Z54" s="199" t="str">
        <f>IF($B$16="","",VLOOKUP($B$16,部員名簿!$B$5:$N$64,2,1))</f>
        <v/>
      </c>
      <c r="AA54" s="199" t="str">
        <f>IF($B$16="","",VLOOKUP($B$16,部員名簿!$B$5:$N$64,2,1))</f>
        <v/>
      </c>
      <c r="AB54" s="199" t="str">
        <f>IF($B$16="","",VLOOKUP($B$16,部員名簿!$B$5:$N$64,2,1))</f>
        <v/>
      </c>
      <c r="AC54" s="199" t="str">
        <f>IF($B$16="","",VLOOKUP($B$16,部員名簿!$B$5:$N$64,2,1))</f>
        <v/>
      </c>
      <c r="AD54" s="199" t="str">
        <f>IF($B$16="","",VLOOKUP($B$16,部員名簿!$B$5:$N$64,2,1))</f>
        <v/>
      </c>
      <c r="AE54" s="200" t="str">
        <f>IF($B$16="","",VLOOKUP($B$16,部員名簿!$B$5:$N$64,2,1))</f>
        <v/>
      </c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ht="13.5" customHeight="1">
      <c r="A55" s="15"/>
      <c r="B55" s="183"/>
      <c r="C55" s="15"/>
      <c r="D55" s="235"/>
      <c r="E55" s="215"/>
      <c r="F55" s="216"/>
      <c r="G55" s="216"/>
      <c r="H55" s="216"/>
      <c r="I55" s="216"/>
      <c r="J55" s="217"/>
      <c r="K55" s="238"/>
      <c r="L55" s="239"/>
      <c r="M55" s="226"/>
      <c r="N55" s="227"/>
      <c r="O55" s="231"/>
      <c r="P55" s="232"/>
      <c r="Q55" s="233"/>
      <c r="R55" s="220"/>
      <c r="S55" s="221"/>
      <c r="T55" s="223"/>
      <c r="U55" s="202"/>
      <c r="V55" s="223"/>
      <c r="W55" s="202"/>
      <c r="X55" s="204"/>
      <c r="Y55" s="196" t="str">
        <f>IF(B54="","",VLOOKUP(B54,部員名簿!$B$5:$N$64,13,1))</f>
        <v/>
      </c>
      <c r="Z55" s="197" t="str">
        <f>IF($B$16="","",VLOOKUP($B$16,部員名簿!$B$5:$N$64,2,1))</f>
        <v/>
      </c>
      <c r="AA55" s="197" t="str">
        <f>IF($B$16="","",VLOOKUP($B$16,部員名簿!$B$5:$N$64,2,1))</f>
        <v/>
      </c>
      <c r="AB55" s="197" t="str">
        <f>IF($B$16="","",VLOOKUP($B$16,部員名簿!$B$5:$N$64,2,1))</f>
        <v/>
      </c>
      <c r="AC55" s="197" t="str">
        <f>IF($B$16="","",VLOOKUP($B$16,部員名簿!$B$5:$N$64,2,1))</f>
        <v/>
      </c>
      <c r="AD55" s="197" t="str">
        <f>IF($B$16="","",VLOOKUP($B$16,部員名簿!$B$5:$N$64,2,1))</f>
        <v/>
      </c>
      <c r="AE55" s="198" t="str">
        <f>IF($B$16="","",VLOOKUP($B$16,部員名簿!$B$5:$N$64,2,1))</f>
        <v/>
      </c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ht="27.75" customHeight="1">
      <c r="A56" s="15"/>
      <c r="B56" s="15"/>
      <c r="C56" s="15"/>
      <c r="D56" s="205" t="s">
        <v>14</v>
      </c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7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ht="27.75" customHeight="1">
      <c r="A57" s="15"/>
      <c r="B57" s="15"/>
      <c r="C57" s="15"/>
      <c r="D57" s="208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10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ht="27.75" customHeight="1">
      <c r="A58" s="15"/>
      <c r="B58" s="15"/>
      <c r="C58" s="15"/>
      <c r="D58" s="88"/>
      <c r="E58" s="211" t="s">
        <v>94</v>
      </c>
      <c r="F58" s="211"/>
      <c r="G58" s="211"/>
      <c r="H58" s="90"/>
      <c r="I58" s="89" t="s">
        <v>0</v>
      </c>
      <c r="J58" s="91"/>
      <c r="K58" s="89" t="s">
        <v>8</v>
      </c>
      <c r="L58" s="91"/>
      <c r="M58" s="89" t="s">
        <v>9</v>
      </c>
      <c r="N58" s="41"/>
      <c r="O58" s="41"/>
      <c r="P58" s="41"/>
      <c r="Q58" s="41"/>
      <c r="R58" s="41"/>
      <c r="S58" s="41"/>
      <c r="T58" s="91"/>
      <c r="U58" s="91"/>
      <c r="V58" s="91"/>
      <c r="W58" s="91"/>
      <c r="X58" s="91"/>
      <c r="Y58" s="91"/>
      <c r="Z58" s="41"/>
      <c r="AA58" s="41"/>
      <c r="AB58" s="41"/>
      <c r="AC58" s="41"/>
      <c r="AD58" s="41"/>
      <c r="AE58" s="92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ht="27.75" customHeight="1">
      <c r="A59" s="15"/>
      <c r="B59" s="15"/>
      <c r="C59" s="15"/>
      <c r="D59" s="93"/>
      <c r="E59" s="41"/>
      <c r="F59" s="41"/>
      <c r="G59" s="94"/>
      <c r="H59" s="94"/>
      <c r="I59" s="94"/>
      <c r="J59" s="94"/>
      <c r="K59" s="251"/>
      <c r="L59" s="251"/>
      <c r="M59" s="251"/>
      <c r="N59" s="251"/>
      <c r="O59" s="251"/>
      <c r="P59" s="251"/>
      <c r="Q59" s="251"/>
      <c r="R59" s="252" t="s">
        <v>51</v>
      </c>
      <c r="S59" s="253"/>
      <c r="T59" s="253"/>
      <c r="U59" s="253"/>
      <c r="V59" s="251"/>
      <c r="W59" s="251"/>
      <c r="X59" s="251"/>
      <c r="Y59" s="251"/>
      <c r="Z59" s="251"/>
      <c r="AA59" s="251"/>
      <c r="AB59" s="251"/>
      <c r="AC59" s="95" t="s">
        <v>5</v>
      </c>
      <c r="AD59" s="41"/>
      <c r="AE59" s="92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ht="22.5" customHeight="1" thickBot="1">
      <c r="A60" s="15"/>
      <c r="B60" s="15"/>
      <c r="C60" s="15"/>
      <c r="D60" s="5"/>
      <c r="E60" s="6"/>
      <c r="F60" s="6"/>
      <c r="G60" s="6"/>
      <c r="H60" s="6"/>
      <c r="I60" s="6"/>
      <c r="J60" s="6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8"/>
      <c r="Z60" s="8"/>
      <c r="AA60" s="8"/>
      <c r="AB60" s="8"/>
      <c r="AC60" s="8"/>
      <c r="AD60" s="10"/>
      <c r="AE60" s="9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ht="23.25" customHeight="1">
      <c r="A61" s="15"/>
      <c r="B61" s="15"/>
      <c r="C61" s="15"/>
      <c r="D61" s="26"/>
      <c r="E61" s="26"/>
      <c r="F61" s="26"/>
      <c r="G61" s="26"/>
      <c r="H61" s="26"/>
      <c r="I61" s="26"/>
      <c r="J61" s="26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8"/>
      <c r="Z61" s="28"/>
      <c r="AA61" s="28"/>
      <c r="AB61" s="28"/>
      <c r="AC61" s="28"/>
      <c r="AD61" s="29"/>
      <c r="AE61" s="29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ht="23.2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L62" s="15"/>
      <c r="AM62" s="15"/>
      <c r="AN62" s="15"/>
      <c r="AO62" s="15"/>
    </row>
    <row r="63" spans="1:41" ht="23.2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L63" s="15"/>
      <c r="AM63" s="15"/>
      <c r="AN63" s="15"/>
      <c r="AO63" s="15"/>
    </row>
  </sheetData>
  <mergeCells count="331">
    <mergeCell ref="Y44:AE44"/>
    <mergeCell ref="Y45:AE45"/>
    <mergeCell ref="B36:B37"/>
    <mergeCell ref="B38:B39"/>
    <mergeCell ref="B40:B41"/>
    <mergeCell ref="B42:B43"/>
    <mergeCell ref="B44:B45"/>
    <mergeCell ref="T44:T45"/>
    <mergeCell ref="D44:D45"/>
    <mergeCell ref="R44:S45"/>
    <mergeCell ref="T42:T43"/>
    <mergeCell ref="U42:U43"/>
    <mergeCell ref="V42:V43"/>
    <mergeCell ref="W42:W43"/>
    <mergeCell ref="U44:U45"/>
    <mergeCell ref="V44:V45"/>
    <mergeCell ref="W44:W45"/>
    <mergeCell ref="X42:X43"/>
    <mergeCell ref="Y42:AE42"/>
    <mergeCell ref="Y43:AE43"/>
    <mergeCell ref="Y40:AE40"/>
    <mergeCell ref="Y41:AE41"/>
    <mergeCell ref="D40:D41"/>
    <mergeCell ref="E40:J41"/>
    <mergeCell ref="K40:L41"/>
    <mergeCell ref="M40:N41"/>
    <mergeCell ref="O40:Q41"/>
    <mergeCell ref="R40:S41"/>
    <mergeCell ref="D42:D43"/>
    <mergeCell ref="E42:J43"/>
    <mergeCell ref="K42:L43"/>
    <mergeCell ref="M42:N43"/>
    <mergeCell ref="O42:Q43"/>
    <mergeCell ref="R42:S43"/>
    <mergeCell ref="T40:T41"/>
    <mergeCell ref="U40:U41"/>
    <mergeCell ref="V40:V41"/>
    <mergeCell ref="Y36:AE36"/>
    <mergeCell ref="Y37:AE37"/>
    <mergeCell ref="D36:D37"/>
    <mergeCell ref="E36:J37"/>
    <mergeCell ref="K36:L37"/>
    <mergeCell ref="M36:N37"/>
    <mergeCell ref="O36:Q37"/>
    <mergeCell ref="R36:S37"/>
    <mergeCell ref="T38:T39"/>
    <mergeCell ref="U38:U39"/>
    <mergeCell ref="V38:V39"/>
    <mergeCell ref="W38:W39"/>
    <mergeCell ref="X38:X39"/>
    <mergeCell ref="Y38:AE38"/>
    <mergeCell ref="Y39:AE39"/>
    <mergeCell ref="D38:D39"/>
    <mergeCell ref="E38:J39"/>
    <mergeCell ref="K38:L39"/>
    <mergeCell ref="M38:N39"/>
    <mergeCell ref="O38:Q39"/>
    <mergeCell ref="R38:S39"/>
    <mergeCell ref="AH22:AK26"/>
    <mergeCell ref="AH2:AK3"/>
    <mergeCell ref="D2:AB5"/>
    <mergeCell ref="AH4:AK6"/>
    <mergeCell ref="D52:D53"/>
    <mergeCell ref="K52:L53"/>
    <mergeCell ref="K50:L51"/>
    <mergeCell ref="K26:L27"/>
    <mergeCell ref="D28:D29"/>
    <mergeCell ref="K28:L29"/>
    <mergeCell ref="K15:L15"/>
    <mergeCell ref="K16:L17"/>
    <mergeCell ref="K18:L19"/>
    <mergeCell ref="E16:J17"/>
    <mergeCell ref="E14:J15"/>
    <mergeCell ref="E18:J19"/>
    <mergeCell ref="M24:N25"/>
    <mergeCell ref="O24:Q25"/>
    <mergeCell ref="M46:N47"/>
    <mergeCell ref="O46:Q47"/>
    <mergeCell ref="M32:N33"/>
    <mergeCell ref="O32:Q33"/>
    <mergeCell ref="V16:V17"/>
    <mergeCell ref="M14:N15"/>
    <mergeCell ref="AG5:AG6"/>
    <mergeCell ref="AG2:AG3"/>
    <mergeCell ref="D46:D47"/>
    <mergeCell ref="K46:L47"/>
    <mergeCell ref="D48:D49"/>
    <mergeCell ref="K48:L49"/>
    <mergeCell ref="D50:D51"/>
    <mergeCell ref="D30:D31"/>
    <mergeCell ref="K30:L31"/>
    <mergeCell ref="D32:D33"/>
    <mergeCell ref="K32:L33"/>
    <mergeCell ref="D20:D21"/>
    <mergeCell ref="K20:L21"/>
    <mergeCell ref="D22:D23"/>
    <mergeCell ref="K22:L23"/>
    <mergeCell ref="D24:D25"/>
    <mergeCell ref="K24:L25"/>
    <mergeCell ref="E24:J25"/>
    <mergeCell ref="D14:D15"/>
    <mergeCell ref="D16:D17"/>
    <mergeCell ref="D18:D19"/>
    <mergeCell ref="K14:L14"/>
    <mergeCell ref="T36:T37"/>
    <mergeCell ref="U36:U37"/>
    <mergeCell ref="V59:AB59"/>
    <mergeCell ref="R59:U59"/>
    <mergeCell ref="K59:Q59"/>
    <mergeCell ref="E8:U9"/>
    <mergeCell ref="M52:N53"/>
    <mergeCell ref="O52:Q53"/>
    <mergeCell ref="Q13:S13"/>
    <mergeCell ref="T10:Z10"/>
    <mergeCell ref="T11:Z11"/>
    <mergeCell ref="T12:Z12"/>
    <mergeCell ref="M34:N35"/>
    <mergeCell ref="O34:Q35"/>
    <mergeCell ref="M20:N21"/>
    <mergeCell ref="M50:N51"/>
    <mergeCell ref="O50:Q51"/>
    <mergeCell ref="O28:Q29"/>
    <mergeCell ref="M30:N31"/>
    <mergeCell ref="O30:Q31"/>
    <mergeCell ref="O20:Q21"/>
    <mergeCell ref="O44:Q45"/>
    <mergeCell ref="M54:N55"/>
    <mergeCell ref="O54:Q55"/>
    <mergeCell ref="M22:N23"/>
    <mergeCell ref="O22:Q23"/>
    <mergeCell ref="Y16:AE16"/>
    <mergeCell ref="Y17:AE17"/>
    <mergeCell ref="W18:W19"/>
    <mergeCell ref="V18:V19"/>
    <mergeCell ref="Y18:AE18"/>
    <mergeCell ref="Y20:AE20"/>
    <mergeCell ref="O14:Q15"/>
    <mergeCell ref="M16:N17"/>
    <mergeCell ref="O16:Q17"/>
    <mergeCell ref="U16:U17"/>
    <mergeCell ref="R16:S17"/>
    <mergeCell ref="R14:X15"/>
    <mergeCell ref="Y19:AE19"/>
    <mergeCell ref="X16:X17"/>
    <mergeCell ref="X20:X21"/>
    <mergeCell ref="W16:W17"/>
    <mergeCell ref="Y14:AE14"/>
    <mergeCell ref="Y15:AE15"/>
    <mergeCell ref="Y21:AE21"/>
    <mergeCell ref="W20:W21"/>
    <mergeCell ref="O18:Q19"/>
    <mergeCell ref="B28:B29"/>
    <mergeCell ref="T26:T27"/>
    <mergeCell ref="U26:U27"/>
    <mergeCell ref="V26:V27"/>
    <mergeCell ref="E28:J29"/>
    <mergeCell ref="R28:S29"/>
    <mergeCell ref="E26:J27"/>
    <mergeCell ref="R26:S27"/>
    <mergeCell ref="D26:D27"/>
    <mergeCell ref="M28:N29"/>
    <mergeCell ref="W30:W31"/>
    <mergeCell ref="X46:X47"/>
    <mergeCell ref="V32:V33"/>
    <mergeCell ref="T32:T33"/>
    <mergeCell ref="W28:W29"/>
    <mergeCell ref="E30:J31"/>
    <mergeCell ref="R30:S31"/>
    <mergeCell ref="T28:T29"/>
    <mergeCell ref="U28:U29"/>
    <mergeCell ref="V28:V29"/>
    <mergeCell ref="T30:T31"/>
    <mergeCell ref="U30:U31"/>
    <mergeCell ref="V36:V37"/>
    <mergeCell ref="W36:W37"/>
    <mergeCell ref="X36:X37"/>
    <mergeCell ref="W40:W41"/>
    <mergeCell ref="X40:X41"/>
    <mergeCell ref="E44:J45"/>
    <mergeCell ref="K44:L45"/>
    <mergeCell ref="M44:N45"/>
    <mergeCell ref="X44:X45"/>
    <mergeCell ref="V46:V47"/>
    <mergeCell ref="R46:S47"/>
    <mergeCell ref="T50:T51"/>
    <mergeCell ref="U50:U51"/>
    <mergeCell ref="V50:V51"/>
    <mergeCell ref="V48:V49"/>
    <mergeCell ref="T48:T49"/>
    <mergeCell ref="U48:U49"/>
    <mergeCell ref="E48:J49"/>
    <mergeCell ref="E46:J47"/>
    <mergeCell ref="M48:N49"/>
    <mergeCell ref="O48:Q49"/>
    <mergeCell ref="T46:T47"/>
    <mergeCell ref="U46:U47"/>
    <mergeCell ref="E20:J21"/>
    <mergeCell ref="R20:S21"/>
    <mergeCell ref="T18:T19"/>
    <mergeCell ref="X18:X19"/>
    <mergeCell ref="T16:T17"/>
    <mergeCell ref="M18:N19"/>
    <mergeCell ref="U18:U19"/>
    <mergeCell ref="T20:T21"/>
    <mergeCell ref="U20:U21"/>
    <mergeCell ref="R18:S19"/>
    <mergeCell ref="V20:V21"/>
    <mergeCell ref="E22:J23"/>
    <mergeCell ref="R22:S23"/>
    <mergeCell ref="W22:W23"/>
    <mergeCell ref="X22:X23"/>
    <mergeCell ref="Y22:AE22"/>
    <mergeCell ref="Y23:AE23"/>
    <mergeCell ref="T22:T23"/>
    <mergeCell ref="R24:S25"/>
    <mergeCell ref="W24:W25"/>
    <mergeCell ref="X24:X25"/>
    <mergeCell ref="Y24:AE24"/>
    <mergeCell ref="Y25:AE25"/>
    <mergeCell ref="V24:V25"/>
    <mergeCell ref="T24:T25"/>
    <mergeCell ref="U24:U25"/>
    <mergeCell ref="U22:U23"/>
    <mergeCell ref="V22:V23"/>
    <mergeCell ref="Y26:AE26"/>
    <mergeCell ref="Y27:AE27"/>
    <mergeCell ref="M26:N27"/>
    <mergeCell ref="O26:Q27"/>
    <mergeCell ref="D34:D35"/>
    <mergeCell ref="K34:L35"/>
    <mergeCell ref="Y28:AE28"/>
    <mergeCell ref="Y30:AE30"/>
    <mergeCell ref="Y31:AE31"/>
    <mergeCell ref="Y29:AE29"/>
    <mergeCell ref="E32:J33"/>
    <mergeCell ref="R32:S33"/>
    <mergeCell ref="W32:W33"/>
    <mergeCell ref="X32:X33"/>
    <mergeCell ref="Y32:AE32"/>
    <mergeCell ref="Y33:AE33"/>
    <mergeCell ref="E34:J35"/>
    <mergeCell ref="X30:X31"/>
    <mergeCell ref="X28:X29"/>
    <mergeCell ref="T34:T35"/>
    <mergeCell ref="U34:U35"/>
    <mergeCell ref="V34:V35"/>
    <mergeCell ref="U32:U33"/>
    <mergeCell ref="V30:V31"/>
    <mergeCell ref="D56:AE57"/>
    <mergeCell ref="E58:G58"/>
    <mergeCell ref="E54:J55"/>
    <mergeCell ref="R54:S55"/>
    <mergeCell ref="Y54:AE54"/>
    <mergeCell ref="Y51:AE51"/>
    <mergeCell ref="E52:J53"/>
    <mergeCell ref="R52:S53"/>
    <mergeCell ref="W52:W53"/>
    <mergeCell ref="T54:T55"/>
    <mergeCell ref="U54:U55"/>
    <mergeCell ref="E50:J51"/>
    <mergeCell ref="R50:S51"/>
    <mergeCell ref="W50:W51"/>
    <mergeCell ref="X50:X51"/>
    <mergeCell ref="V54:V55"/>
    <mergeCell ref="V52:V53"/>
    <mergeCell ref="T52:T53"/>
    <mergeCell ref="U52:U53"/>
    <mergeCell ref="X52:X53"/>
    <mergeCell ref="D54:D55"/>
    <mergeCell ref="K54:L55"/>
    <mergeCell ref="B22:B23"/>
    <mergeCell ref="B24:B25"/>
    <mergeCell ref="B26:B27"/>
    <mergeCell ref="Y55:AE55"/>
    <mergeCell ref="Y52:AE52"/>
    <mergeCell ref="Y53:AE53"/>
    <mergeCell ref="W54:W55"/>
    <mergeCell ref="X54:X55"/>
    <mergeCell ref="Y50:AE50"/>
    <mergeCell ref="Y48:AE48"/>
    <mergeCell ref="Y49:AE49"/>
    <mergeCell ref="R34:S35"/>
    <mergeCell ref="W34:W35"/>
    <mergeCell ref="X34:X35"/>
    <mergeCell ref="Y34:AE34"/>
    <mergeCell ref="Y35:AE35"/>
    <mergeCell ref="R48:S49"/>
    <mergeCell ref="W48:W49"/>
    <mergeCell ref="X48:X49"/>
    <mergeCell ref="Y46:AE46"/>
    <mergeCell ref="Y47:AE47"/>
    <mergeCell ref="W46:W47"/>
    <mergeCell ref="W26:W27"/>
    <mergeCell ref="X26:X27"/>
    <mergeCell ref="D12:F12"/>
    <mergeCell ref="D13:F13"/>
    <mergeCell ref="B52:B53"/>
    <mergeCell ref="B54:B55"/>
    <mergeCell ref="A11:B14"/>
    <mergeCell ref="AI13:AJ13"/>
    <mergeCell ref="AI12:AJ12"/>
    <mergeCell ref="AI20:AK20"/>
    <mergeCell ref="B30:B31"/>
    <mergeCell ref="B32:B33"/>
    <mergeCell ref="AA13:AE13"/>
    <mergeCell ref="T13:Z13"/>
    <mergeCell ref="Q12:S12"/>
    <mergeCell ref="G12:P12"/>
    <mergeCell ref="G13:P13"/>
    <mergeCell ref="AB12:AC12"/>
    <mergeCell ref="AD12:AE12"/>
    <mergeCell ref="B34:B35"/>
    <mergeCell ref="B46:B47"/>
    <mergeCell ref="B48:B49"/>
    <mergeCell ref="B50:B51"/>
    <mergeCell ref="B16:B17"/>
    <mergeCell ref="B18:B19"/>
    <mergeCell ref="B20:B21"/>
    <mergeCell ref="W7:Y7"/>
    <mergeCell ref="Z7:AB7"/>
    <mergeCell ref="W8:Y9"/>
    <mergeCell ref="Z8:AB9"/>
    <mergeCell ref="AD7:AE8"/>
    <mergeCell ref="D10:F11"/>
    <mergeCell ref="AD10:AE10"/>
    <mergeCell ref="AB11:AC11"/>
    <mergeCell ref="AD11:AE11"/>
    <mergeCell ref="AB10:AC10"/>
    <mergeCell ref="Q11:S11"/>
    <mergeCell ref="Q10:S10"/>
    <mergeCell ref="G10:P11"/>
  </mergeCells>
  <phoneticPr fontId="1"/>
  <pageMargins left="0.78740157480314965" right="0.31496062992125984" top="0.74803149606299213" bottom="0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1"/>
  <sheetViews>
    <sheetView view="pageBreakPreview" topLeftCell="A13" zoomScaleNormal="100" zoomScaleSheetLayoutView="100" workbookViewId="0">
      <selection activeCell="Q42" sqref="Q42:R43"/>
    </sheetView>
  </sheetViews>
  <sheetFormatPr defaultColWidth="3.875" defaultRowHeight="22.5" customHeight="1"/>
  <cols>
    <col min="1" max="2" width="3.875" style="1" customWidth="1"/>
    <col min="3" max="30" width="3.125" style="1" customWidth="1"/>
    <col min="31" max="33" width="3.875" style="1"/>
    <col min="34" max="34" width="7.375" style="1" customWidth="1"/>
    <col min="35" max="35" width="28" style="1" customWidth="1"/>
    <col min="36" max="36" width="38" style="1" customWidth="1"/>
    <col min="37" max="37" width="6.375" style="1" customWidth="1"/>
    <col min="38" max="16384" width="3.875" style="1"/>
  </cols>
  <sheetData>
    <row r="1" spans="1:40" ht="20.25" customHeight="1">
      <c r="A1" s="30"/>
      <c r="B1" s="30"/>
      <c r="C1" s="31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0" ht="20.25" customHeight="1">
      <c r="A2" s="30"/>
      <c r="B2" s="30"/>
      <c r="C2" s="277" t="s">
        <v>63</v>
      </c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32"/>
      <c r="AC2" s="32"/>
      <c r="AD2" s="32"/>
      <c r="AE2" s="30"/>
      <c r="AF2" s="30"/>
      <c r="AG2" s="30"/>
      <c r="AH2" s="30"/>
      <c r="AI2" s="30"/>
      <c r="AJ2" s="30"/>
      <c r="AK2" s="30"/>
      <c r="AL2" s="30"/>
      <c r="AM2" s="30"/>
      <c r="AN2" s="30"/>
    </row>
    <row r="3" spans="1:40" ht="20.25" customHeight="1">
      <c r="A3" s="30"/>
      <c r="B3" s="30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32"/>
      <c r="AC3" s="32"/>
      <c r="AD3" s="32"/>
      <c r="AE3" s="30"/>
      <c r="AF3" s="30"/>
      <c r="AG3" s="30"/>
      <c r="AH3" s="30"/>
      <c r="AI3" s="30"/>
      <c r="AJ3" s="30"/>
      <c r="AK3" s="30"/>
      <c r="AL3" s="30"/>
      <c r="AM3" s="30"/>
      <c r="AN3" s="30"/>
    </row>
    <row r="4" spans="1:40" ht="20.25" customHeight="1">
      <c r="A4" s="30"/>
      <c r="B4" s="30"/>
      <c r="C4" s="31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0"/>
      <c r="AF4" s="30"/>
      <c r="AG4" s="30"/>
      <c r="AH4" s="30"/>
      <c r="AI4" s="30"/>
      <c r="AJ4" s="30"/>
      <c r="AK4" s="30"/>
      <c r="AL4" s="30"/>
      <c r="AM4" s="30"/>
      <c r="AN4" s="30"/>
    </row>
    <row r="5" spans="1:40" ht="22.5" customHeight="1">
      <c r="A5" s="30"/>
      <c r="B5" s="30"/>
      <c r="C5" s="13" t="str">
        <f>AJ10&amp;AF10&amp;AJ11</f>
        <v>令和5年度</v>
      </c>
      <c r="F5" s="13"/>
      <c r="G5" s="13"/>
      <c r="H5" s="13"/>
      <c r="I5" s="13" t="str">
        <f>VLOOKUP(AF11,AG12:AJ17,3,1)</f>
        <v>長崎県高等学校バスケットボール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50" t="s">
        <v>65</v>
      </c>
      <c r="W5" s="150"/>
      <c r="X5" s="150"/>
      <c r="Y5" s="151" t="s">
        <v>64</v>
      </c>
      <c r="Z5" s="151"/>
      <c r="AA5" s="151"/>
      <c r="AC5" s="156" t="s">
        <v>81</v>
      </c>
      <c r="AD5" s="156"/>
      <c r="AE5" s="30"/>
      <c r="AF5" s="33" t="s">
        <v>39</v>
      </c>
      <c r="AG5" s="34"/>
      <c r="AH5" s="34"/>
      <c r="AI5" s="34"/>
      <c r="AJ5" s="34"/>
      <c r="AK5" s="30"/>
      <c r="AL5" s="30"/>
      <c r="AM5" s="30"/>
      <c r="AN5" s="30"/>
    </row>
    <row r="6" spans="1:40" ht="22.5" customHeight="1">
      <c r="A6" s="30"/>
      <c r="B6" s="30"/>
      <c r="D6" s="254" t="str">
        <f>VLOOKUP(AF11,AG12:AJ17,4,1)</f>
        <v>春季選手権大会　参加申込書</v>
      </c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70"/>
      <c r="V6" s="305"/>
      <c r="W6" s="305"/>
      <c r="X6" s="305"/>
      <c r="Y6" s="307"/>
      <c r="Z6" s="307"/>
      <c r="AA6" s="307"/>
      <c r="AC6" s="156"/>
      <c r="AD6" s="156"/>
      <c r="AE6" s="30"/>
      <c r="AF6" s="34" t="s">
        <v>41</v>
      </c>
      <c r="AG6" s="34"/>
      <c r="AH6" s="34"/>
      <c r="AI6" s="34"/>
      <c r="AJ6" s="34"/>
      <c r="AK6" s="30"/>
      <c r="AL6" s="35"/>
      <c r="AM6" s="35"/>
      <c r="AN6" s="30"/>
    </row>
    <row r="7" spans="1:40" ht="23.25" customHeight="1" thickBot="1">
      <c r="A7" s="30"/>
      <c r="B7" s="30"/>
      <c r="C7" s="4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4"/>
      <c r="V7" s="306"/>
      <c r="W7" s="306"/>
      <c r="X7" s="306"/>
      <c r="Y7" s="308"/>
      <c r="Z7" s="308"/>
      <c r="AA7" s="308"/>
      <c r="AB7" s="14"/>
      <c r="AC7" s="14"/>
      <c r="AE7" s="30"/>
      <c r="AF7" s="34" t="s">
        <v>37</v>
      </c>
      <c r="AG7" s="34"/>
      <c r="AH7" s="34"/>
      <c r="AI7" s="34"/>
      <c r="AJ7" s="34"/>
      <c r="AK7" s="30"/>
      <c r="AL7" s="30"/>
      <c r="AM7" s="30"/>
      <c r="AN7" s="30"/>
    </row>
    <row r="8" spans="1:40" ht="18.75" customHeight="1">
      <c r="A8" s="30"/>
      <c r="B8" s="30"/>
      <c r="C8" s="157" t="s">
        <v>4</v>
      </c>
      <c r="D8" s="158"/>
      <c r="E8" s="158"/>
      <c r="F8" s="174" t="s">
        <v>49</v>
      </c>
      <c r="G8" s="175"/>
      <c r="H8" s="175"/>
      <c r="I8" s="175"/>
      <c r="J8" s="175"/>
      <c r="K8" s="175"/>
      <c r="L8" s="175"/>
      <c r="M8" s="175"/>
      <c r="N8" s="175"/>
      <c r="O8" s="176"/>
      <c r="P8" s="171"/>
      <c r="Q8" s="172"/>
      <c r="R8" s="173"/>
      <c r="S8" s="259" t="s">
        <v>1</v>
      </c>
      <c r="T8" s="259"/>
      <c r="U8" s="259"/>
      <c r="V8" s="259"/>
      <c r="W8" s="259"/>
      <c r="X8" s="259"/>
      <c r="Y8" s="260"/>
      <c r="Z8" s="11" t="s">
        <v>10</v>
      </c>
      <c r="AA8" s="161" t="s">
        <v>36</v>
      </c>
      <c r="AB8" s="167"/>
      <c r="AC8" s="161" t="s">
        <v>15</v>
      </c>
      <c r="AD8" s="162"/>
      <c r="AE8" s="30"/>
      <c r="AF8" s="34" t="s">
        <v>38</v>
      </c>
      <c r="AG8" s="34"/>
      <c r="AH8" s="34"/>
      <c r="AI8" s="34"/>
      <c r="AJ8" s="34"/>
      <c r="AK8" s="30"/>
      <c r="AL8" s="30"/>
      <c r="AM8" s="30"/>
      <c r="AN8" s="30"/>
    </row>
    <row r="9" spans="1:40" ht="26.25" customHeight="1">
      <c r="A9" s="30"/>
      <c r="B9" s="30"/>
      <c r="C9" s="159"/>
      <c r="D9" s="160"/>
      <c r="E9" s="160"/>
      <c r="F9" s="177"/>
      <c r="G9" s="178"/>
      <c r="H9" s="178"/>
      <c r="I9" s="178"/>
      <c r="J9" s="178"/>
      <c r="K9" s="178"/>
      <c r="L9" s="178"/>
      <c r="M9" s="178"/>
      <c r="N9" s="178"/>
      <c r="O9" s="179"/>
      <c r="P9" s="168" t="s">
        <v>3</v>
      </c>
      <c r="Q9" s="169"/>
      <c r="R9" s="170"/>
      <c r="S9" s="339" t="s">
        <v>49</v>
      </c>
      <c r="T9" s="339"/>
      <c r="U9" s="339"/>
      <c r="V9" s="339"/>
      <c r="W9" s="339"/>
      <c r="X9" s="339"/>
      <c r="Y9" s="340"/>
      <c r="Z9" s="85"/>
      <c r="AA9" s="163"/>
      <c r="AB9" s="164"/>
      <c r="AC9" s="165"/>
      <c r="AD9" s="166"/>
      <c r="AE9" s="30"/>
      <c r="AF9" s="34" t="s">
        <v>40</v>
      </c>
      <c r="AG9" s="34"/>
      <c r="AH9" s="34"/>
      <c r="AI9" s="34"/>
      <c r="AJ9" s="34"/>
      <c r="AK9" s="30"/>
      <c r="AL9" s="30"/>
      <c r="AM9" s="30"/>
      <c r="AN9" s="30"/>
    </row>
    <row r="10" spans="1:40" ht="26.25" customHeight="1">
      <c r="A10" s="30"/>
      <c r="B10" s="30"/>
      <c r="C10" s="180" t="s">
        <v>82</v>
      </c>
      <c r="D10" s="169"/>
      <c r="E10" s="169"/>
      <c r="F10" s="190"/>
      <c r="G10" s="191"/>
      <c r="H10" s="191"/>
      <c r="I10" s="191"/>
      <c r="J10" s="191"/>
      <c r="K10" s="191"/>
      <c r="L10" s="191"/>
      <c r="M10" s="191"/>
      <c r="N10" s="191"/>
      <c r="O10" s="192"/>
      <c r="P10" s="168" t="s">
        <v>12</v>
      </c>
      <c r="Q10" s="169"/>
      <c r="R10" s="170"/>
      <c r="S10" s="339" t="s">
        <v>49</v>
      </c>
      <c r="T10" s="339"/>
      <c r="U10" s="339"/>
      <c r="V10" s="339"/>
      <c r="W10" s="339"/>
      <c r="X10" s="339"/>
      <c r="Y10" s="340"/>
      <c r="Z10" s="85"/>
      <c r="AA10" s="163"/>
      <c r="AB10" s="164"/>
      <c r="AC10" s="165"/>
      <c r="AD10" s="166"/>
      <c r="AE10" s="30"/>
      <c r="AF10" s="86">
        <v>5</v>
      </c>
      <c r="AG10" s="30" t="s">
        <v>25</v>
      </c>
      <c r="AH10" s="322" t="s">
        <v>29</v>
      </c>
      <c r="AI10" s="322"/>
      <c r="AJ10" s="34" t="s">
        <v>94</v>
      </c>
      <c r="AK10" s="37"/>
      <c r="AL10" s="30"/>
      <c r="AM10" s="30"/>
      <c r="AN10" s="30"/>
    </row>
    <row r="11" spans="1:40" ht="26.25" customHeight="1" thickBot="1">
      <c r="A11" s="30"/>
      <c r="B11" s="30"/>
      <c r="C11" s="181" t="s">
        <v>88</v>
      </c>
      <c r="D11" s="182"/>
      <c r="E11" s="182"/>
      <c r="F11" s="193"/>
      <c r="G11" s="194"/>
      <c r="H11" s="194"/>
      <c r="I11" s="194"/>
      <c r="J11" s="194"/>
      <c r="K11" s="194"/>
      <c r="L11" s="194"/>
      <c r="M11" s="194"/>
      <c r="N11" s="194"/>
      <c r="O11" s="195"/>
      <c r="P11" s="256" t="s">
        <v>2</v>
      </c>
      <c r="Q11" s="257"/>
      <c r="R11" s="258"/>
      <c r="S11" s="321"/>
      <c r="T11" s="321"/>
      <c r="U11" s="321"/>
      <c r="V11" s="321"/>
      <c r="W11" s="321"/>
      <c r="X11" s="321"/>
      <c r="Y11" s="321"/>
      <c r="Z11" s="187"/>
      <c r="AA11" s="187"/>
      <c r="AB11" s="187"/>
      <c r="AC11" s="187"/>
      <c r="AD11" s="188"/>
      <c r="AE11" s="30"/>
      <c r="AF11" s="86">
        <v>1</v>
      </c>
      <c r="AG11" s="30" t="s">
        <v>25</v>
      </c>
      <c r="AH11" s="323" t="s">
        <v>24</v>
      </c>
      <c r="AI11" s="323"/>
      <c r="AJ11" s="35" t="s">
        <v>23</v>
      </c>
      <c r="AK11" s="37"/>
      <c r="AL11" s="30"/>
      <c r="AM11" s="30"/>
      <c r="AN11" s="30"/>
    </row>
    <row r="12" spans="1:40" ht="16.5" customHeight="1">
      <c r="A12" s="30"/>
      <c r="B12" s="30"/>
      <c r="C12" s="265"/>
      <c r="D12" s="240" t="s">
        <v>16</v>
      </c>
      <c r="E12" s="241"/>
      <c r="F12" s="241"/>
      <c r="G12" s="241"/>
      <c r="H12" s="241"/>
      <c r="I12" s="242"/>
      <c r="J12" s="240" t="s">
        <v>52</v>
      </c>
      <c r="K12" s="242"/>
      <c r="L12" s="240" t="s">
        <v>6</v>
      </c>
      <c r="M12" s="242"/>
      <c r="N12" s="240" t="s">
        <v>42</v>
      </c>
      <c r="O12" s="241"/>
      <c r="P12" s="242"/>
      <c r="Q12" s="244" t="s">
        <v>43</v>
      </c>
      <c r="R12" s="241"/>
      <c r="S12" s="241"/>
      <c r="T12" s="241"/>
      <c r="U12" s="241"/>
      <c r="V12" s="241"/>
      <c r="W12" s="242"/>
      <c r="X12" s="245" t="s">
        <v>17</v>
      </c>
      <c r="Y12" s="246"/>
      <c r="Z12" s="246"/>
      <c r="AA12" s="246"/>
      <c r="AB12" s="246"/>
      <c r="AC12" s="246"/>
      <c r="AD12" s="247"/>
      <c r="AE12" s="30"/>
      <c r="AF12" s="30"/>
      <c r="AG12" s="36">
        <v>1</v>
      </c>
      <c r="AH12" s="23" t="s">
        <v>32</v>
      </c>
      <c r="AI12" s="24" t="s">
        <v>27</v>
      </c>
      <c r="AJ12" s="24" t="s">
        <v>28</v>
      </c>
      <c r="AK12" s="30"/>
      <c r="AL12" s="30"/>
      <c r="AM12" s="30"/>
      <c r="AN12" s="30"/>
    </row>
    <row r="13" spans="1:40" ht="16.5" customHeight="1">
      <c r="A13" s="30"/>
      <c r="B13" s="30"/>
      <c r="C13" s="266"/>
      <c r="D13" s="226"/>
      <c r="E13" s="243"/>
      <c r="F13" s="243"/>
      <c r="G13" s="243"/>
      <c r="H13" s="243"/>
      <c r="I13" s="227"/>
      <c r="J13" s="279" t="s">
        <v>7</v>
      </c>
      <c r="K13" s="280"/>
      <c r="L13" s="226"/>
      <c r="M13" s="227"/>
      <c r="N13" s="226"/>
      <c r="O13" s="243"/>
      <c r="P13" s="227"/>
      <c r="Q13" s="226"/>
      <c r="R13" s="243"/>
      <c r="S13" s="243"/>
      <c r="T13" s="243"/>
      <c r="U13" s="243"/>
      <c r="V13" s="243"/>
      <c r="W13" s="227"/>
      <c r="X13" s="248" t="s">
        <v>18</v>
      </c>
      <c r="Y13" s="249"/>
      <c r="Z13" s="249"/>
      <c r="AA13" s="249"/>
      <c r="AB13" s="249"/>
      <c r="AC13" s="249"/>
      <c r="AD13" s="250"/>
      <c r="AE13" s="30"/>
      <c r="AF13" s="30"/>
      <c r="AG13" s="36">
        <v>2</v>
      </c>
      <c r="AH13" s="23" t="s">
        <v>31</v>
      </c>
      <c r="AI13" s="24" t="s">
        <v>26</v>
      </c>
      <c r="AJ13" s="24" t="s">
        <v>93</v>
      </c>
      <c r="AK13" s="30"/>
      <c r="AL13" s="30"/>
      <c r="AM13" s="30"/>
      <c r="AN13" s="30"/>
    </row>
    <row r="14" spans="1:40" ht="13.5" customHeight="1">
      <c r="A14" s="30"/>
      <c r="B14" s="30"/>
      <c r="C14" s="281" t="s">
        <v>66</v>
      </c>
      <c r="D14" s="283" t="s">
        <v>50</v>
      </c>
      <c r="E14" s="284"/>
      <c r="F14" s="284"/>
      <c r="G14" s="284"/>
      <c r="H14" s="284"/>
      <c r="I14" s="285"/>
      <c r="J14" s="293" t="s">
        <v>50</v>
      </c>
      <c r="K14" s="294"/>
      <c r="L14" s="293"/>
      <c r="M14" s="294"/>
      <c r="N14" s="309"/>
      <c r="O14" s="310"/>
      <c r="P14" s="311"/>
      <c r="Q14" s="301"/>
      <c r="R14" s="302"/>
      <c r="S14" s="315" t="s">
        <v>0</v>
      </c>
      <c r="T14" s="317"/>
      <c r="U14" s="315" t="s">
        <v>8</v>
      </c>
      <c r="V14" s="317"/>
      <c r="W14" s="319" t="s">
        <v>9</v>
      </c>
      <c r="X14" s="143"/>
      <c r="Y14" s="143"/>
      <c r="Z14" s="143"/>
      <c r="AA14" s="143"/>
      <c r="AB14" s="143"/>
      <c r="AC14" s="143"/>
      <c r="AD14" s="300"/>
      <c r="AE14" s="30"/>
      <c r="AF14" s="30"/>
      <c r="AG14" s="36">
        <v>3</v>
      </c>
      <c r="AH14" s="23" t="s">
        <v>33</v>
      </c>
      <c r="AI14" s="24" t="s">
        <v>85</v>
      </c>
      <c r="AJ14" s="24" t="s">
        <v>84</v>
      </c>
      <c r="AK14" s="30"/>
      <c r="AL14" s="30"/>
      <c r="AM14" s="30"/>
      <c r="AN14" s="30"/>
    </row>
    <row r="15" spans="1:40" ht="13.5" customHeight="1">
      <c r="A15" s="30"/>
      <c r="B15" s="30"/>
      <c r="C15" s="282"/>
      <c r="D15" s="286"/>
      <c r="E15" s="287"/>
      <c r="F15" s="287"/>
      <c r="G15" s="287"/>
      <c r="H15" s="287"/>
      <c r="I15" s="288"/>
      <c r="J15" s="295"/>
      <c r="K15" s="296"/>
      <c r="L15" s="295"/>
      <c r="M15" s="296"/>
      <c r="N15" s="312"/>
      <c r="O15" s="313"/>
      <c r="P15" s="314"/>
      <c r="Q15" s="303"/>
      <c r="R15" s="304"/>
      <c r="S15" s="316"/>
      <c r="T15" s="318"/>
      <c r="U15" s="316"/>
      <c r="V15" s="318"/>
      <c r="W15" s="320"/>
      <c r="X15" s="297"/>
      <c r="Y15" s="298"/>
      <c r="Z15" s="298"/>
      <c r="AA15" s="298"/>
      <c r="AB15" s="298"/>
      <c r="AC15" s="298"/>
      <c r="AD15" s="299"/>
      <c r="AE15" s="30"/>
      <c r="AF15" s="30"/>
      <c r="AG15" s="36">
        <v>4</v>
      </c>
      <c r="AH15" s="23" t="s">
        <v>13</v>
      </c>
      <c r="AI15" s="24" t="s">
        <v>86</v>
      </c>
      <c r="AJ15" s="24" t="s">
        <v>84</v>
      </c>
      <c r="AK15" s="30"/>
      <c r="AL15" s="30"/>
      <c r="AM15" s="30"/>
      <c r="AN15" s="30"/>
    </row>
    <row r="16" spans="1:40" ht="13.5" customHeight="1">
      <c r="A16" s="30"/>
      <c r="B16" s="30"/>
      <c r="C16" s="281" t="s">
        <v>67</v>
      </c>
      <c r="D16" s="283" t="s">
        <v>50</v>
      </c>
      <c r="E16" s="284"/>
      <c r="F16" s="284"/>
      <c r="G16" s="284"/>
      <c r="H16" s="284"/>
      <c r="I16" s="285"/>
      <c r="J16" s="289" t="s">
        <v>50</v>
      </c>
      <c r="K16" s="290"/>
      <c r="L16" s="293"/>
      <c r="M16" s="294"/>
      <c r="N16" s="309"/>
      <c r="O16" s="310"/>
      <c r="P16" s="311"/>
      <c r="Q16" s="301"/>
      <c r="R16" s="302"/>
      <c r="S16" s="315" t="s">
        <v>45</v>
      </c>
      <c r="T16" s="317"/>
      <c r="U16" s="315" t="s">
        <v>46</v>
      </c>
      <c r="V16" s="317"/>
      <c r="W16" s="319" t="s">
        <v>47</v>
      </c>
      <c r="X16" s="143"/>
      <c r="Y16" s="143"/>
      <c r="Z16" s="143"/>
      <c r="AA16" s="143"/>
      <c r="AB16" s="143"/>
      <c r="AC16" s="143"/>
      <c r="AD16" s="300"/>
      <c r="AE16" s="30"/>
      <c r="AF16" s="30"/>
      <c r="AG16" s="36">
        <v>5</v>
      </c>
      <c r="AH16" s="23" t="s">
        <v>13</v>
      </c>
      <c r="AI16" s="24" t="s">
        <v>87</v>
      </c>
      <c r="AJ16" s="24" t="s">
        <v>84</v>
      </c>
      <c r="AK16" s="30"/>
      <c r="AL16" s="30"/>
      <c r="AM16" s="30"/>
      <c r="AN16" s="30"/>
    </row>
    <row r="17" spans="1:40" ht="13.5" customHeight="1">
      <c r="A17" s="30"/>
      <c r="B17" s="30"/>
      <c r="C17" s="282"/>
      <c r="D17" s="286"/>
      <c r="E17" s="287"/>
      <c r="F17" s="287"/>
      <c r="G17" s="287"/>
      <c r="H17" s="287"/>
      <c r="I17" s="288"/>
      <c r="J17" s="291"/>
      <c r="K17" s="292"/>
      <c r="L17" s="295"/>
      <c r="M17" s="296"/>
      <c r="N17" s="312"/>
      <c r="O17" s="313"/>
      <c r="P17" s="314"/>
      <c r="Q17" s="303"/>
      <c r="R17" s="304"/>
      <c r="S17" s="316"/>
      <c r="T17" s="318"/>
      <c r="U17" s="316"/>
      <c r="V17" s="318"/>
      <c r="W17" s="320"/>
      <c r="X17" s="297"/>
      <c r="Y17" s="298"/>
      <c r="Z17" s="298"/>
      <c r="AA17" s="298"/>
      <c r="AB17" s="298"/>
      <c r="AC17" s="298"/>
      <c r="AD17" s="299"/>
      <c r="AE17" s="30"/>
      <c r="AF17" s="30"/>
      <c r="AG17" s="36">
        <v>6</v>
      </c>
      <c r="AH17" s="38" t="s">
        <v>34</v>
      </c>
      <c r="AI17" s="102"/>
      <c r="AJ17" s="103"/>
      <c r="AK17" s="30"/>
      <c r="AL17" s="30"/>
      <c r="AM17" s="30"/>
      <c r="AN17" s="30"/>
    </row>
    <row r="18" spans="1:40" ht="13.5" customHeight="1">
      <c r="A18" s="30"/>
      <c r="B18" s="30"/>
      <c r="C18" s="281" t="s">
        <v>68</v>
      </c>
      <c r="D18" s="283" t="s">
        <v>50</v>
      </c>
      <c r="E18" s="284"/>
      <c r="F18" s="284"/>
      <c r="G18" s="284"/>
      <c r="H18" s="284"/>
      <c r="I18" s="285"/>
      <c r="J18" s="289" t="s">
        <v>50</v>
      </c>
      <c r="K18" s="290"/>
      <c r="L18" s="293"/>
      <c r="M18" s="294"/>
      <c r="N18" s="309"/>
      <c r="O18" s="310"/>
      <c r="P18" s="311"/>
      <c r="Q18" s="301"/>
      <c r="R18" s="302"/>
      <c r="S18" s="315" t="s">
        <v>45</v>
      </c>
      <c r="T18" s="317"/>
      <c r="U18" s="315" t="s">
        <v>46</v>
      </c>
      <c r="V18" s="317"/>
      <c r="W18" s="319" t="s">
        <v>47</v>
      </c>
      <c r="X18" s="143"/>
      <c r="Y18" s="143"/>
      <c r="Z18" s="143"/>
      <c r="AA18" s="143"/>
      <c r="AB18" s="143"/>
      <c r="AC18" s="143"/>
      <c r="AD18" s="300"/>
      <c r="AE18" s="30"/>
      <c r="AF18" s="30"/>
      <c r="AG18" s="30"/>
      <c r="AH18" s="39" t="s">
        <v>95</v>
      </c>
      <c r="AI18" s="40"/>
      <c r="AJ18" s="39"/>
      <c r="AK18" s="30"/>
      <c r="AL18" s="30"/>
      <c r="AM18" s="30"/>
      <c r="AN18" s="30"/>
    </row>
    <row r="19" spans="1:40" ht="13.5" customHeight="1" thickBot="1">
      <c r="A19" s="30"/>
      <c r="B19" s="30"/>
      <c r="C19" s="282"/>
      <c r="D19" s="286"/>
      <c r="E19" s="287"/>
      <c r="F19" s="287"/>
      <c r="G19" s="287"/>
      <c r="H19" s="287"/>
      <c r="I19" s="288"/>
      <c r="J19" s="291"/>
      <c r="K19" s="292"/>
      <c r="L19" s="295"/>
      <c r="M19" s="296"/>
      <c r="N19" s="312"/>
      <c r="O19" s="313"/>
      <c r="P19" s="314"/>
      <c r="Q19" s="303"/>
      <c r="R19" s="304"/>
      <c r="S19" s="316"/>
      <c r="T19" s="318"/>
      <c r="U19" s="316"/>
      <c r="V19" s="318"/>
      <c r="W19" s="320"/>
      <c r="X19" s="297"/>
      <c r="Y19" s="298"/>
      <c r="Z19" s="298"/>
      <c r="AA19" s="298"/>
      <c r="AB19" s="298"/>
      <c r="AC19" s="298"/>
      <c r="AD19" s="299"/>
      <c r="AE19" s="30"/>
      <c r="AF19" s="30"/>
      <c r="AG19" s="30"/>
      <c r="AH19" s="30"/>
      <c r="AI19" s="30"/>
      <c r="AJ19" s="30"/>
      <c r="AK19" s="34"/>
      <c r="AL19" s="30"/>
      <c r="AM19" s="30"/>
      <c r="AN19" s="30"/>
    </row>
    <row r="20" spans="1:40" ht="13.5" customHeight="1" thickTop="1">
      <c r="A20" s="30"/>
      <c r="B20" s="30"/>
      <c r="C20" s="281" t="s">
        <v>69</v>
      </c>
      <c r="D20" s="283" t="s">
        <v>50</v>
      </c>
      <c r="E20" s="284"/>
      <c r="F20" s="284"/>
      <c r="G20" s="284"/>
      <c r="H20" s="284"/>
      <c r="I20" s="285"/>
      <c r="J20" s="289" t="s">
        <v>50</v>
      </c>
      <c r="K20" s="290"/>
      <c r="L20" s="293"/>
      <c r="M20" s="294"/>
      <c r="N20" s="309"/>
      <c r="O20" s="310"/>
      <c r="P20" s="311"/>
      <c r="Q20" s="301"/>
      <c r="R20" s="302"/>
      <c r="S20" s="315" t="s">
        <v>45</v>
      </c>
      <c r="T20" s="317"/>
      <c r="U20" s="315" t="s">
        <v>46</v>
      </c>
      <c r="V20" s="317"/>
      <c r="W20" s="319" t="s">
        <v>47</v>
      </c>
      <c r="X20" s="143"/>
      <c r="Y20" s="143"/>
      <c r="Z20" s="143"/>
      <c r="AA20" s="143"/>
      <c r="AB20" s="143"/>
      <c r="AC20" s="143"/>
      <c r="AD20" s="300"/>
      <c r="AE20" s="30"/>
      <c r="AF20" s="30"/>
      <c r="AG20" s="324" t="s">
        <v>83</v>
      </c>
      <c r="AH20" s="325"/>
      <c r="AI20" s="325"/>
      <c r="AJ20" s="326"/>
      <c r="AK20" s="35"/>
      <c r="AL20" s="30"/>
      <c r="AM20" s="30"/>
      <c r="AN20" s="30"/>
    </row>
    <row r="21" spans="1:40" ht="13.5" customHeight="1">
      <c r="A21" s="30"/>
      <c r="B21" s="30"/>
      <c r="C21" s="282"/>
      <c r="D21" s="286"/>
      <c r="E21" s="287"/>
      <c r="F21" s="287"/>
      <c r="G21" s="287"/>
      <c r="H21" s="287"/>
      <c r="I21" s="288"/>
      <c r="J21" s="291"/>
      <c r="K21" s="292"/>
      <c r="L21" s="295"/>
      <c r="M21" s="296"/>
      <c r="N21" s="312"/>
      <c r="O21" s="313"/>
      <c r="P21" s="314"/>
      <c r="Q21" s="303"/>
      <c r="R21" s="304"/>
      <c r="S21" s="316"/>
      <c r="T21" s="318"/>
      <c r="U21" s="316"/>
      <c r="V21" s="318"/>
      <c r="W21" s="320"/>
      <c r="X21" s="297"/>
      <c r="Y21" s="298"/>
      <c r="Z21" s="298"/>
      <c r="AA21" s="298"/>
      <c r="AB21" s="298"/>
      <c r="AC21" s="298"/>
      <c r="AD21" s="299"/>
      <c r="AE21" s="30"/>
      <c r="AF21" s="30"/>
      <c r="AG21" s="327"/>
      <c r="AH21" s="328"/>
      <c r="AI21" s="328"/>
      <c r="AJ21" s="329"/>
      <c r="AK21" s="30"/>
      <c r="AL21" s="30"/>
      <c r="AM21" s="30"/>
      <c r="AN21" s="30"/>
    </row>
    <row r="22" spans="1:40" ht="13.5" customHeight="1" thickBot="1">
      <c r="A22" s="30"/>
      <c r="B22" s="30"/>
      <c r="C22" s="281" t="s">
        <v>72</v>
      </c>
      <c r="D22" s="283" t="s">
        <v>50</v>
      </c>
      <c r="E22" s="284"/>
      <c r="F22" s="284"/>
      <c r="G22" s="284"/>
      <c r="H22" s="284"/>
      <c r="I22" s="285"/>
      <c r="J22" s="289" t="s">
        <v>50</v>
      </c>
      <c r="K22" s="290"/>
      <c r="L22" s="293"/>
      <c r="M22" s="294"/>
      <c r="N22" s="309"/>
      <c r="O22" s="310"/>
      <c r="P22" s="311"/>
      <c r="Q22" s="301"/>
      <c r="R22" s="302"/>
      <c r="S22" s="315" t="s">
        <v>45</v>
      </c>
      <c r="T22" s="317"/>
      <c r="U22" s="315" t="s">
        <v>46</v>
      </c>
      <c r="V22" s="317"/>
      <c r="W22" s="319" t="s">
        <v>47</v>
      </c>
      <c r="X22" s="143"/>
      <c r="Y22" s="143"/>
      <c r="Z22" s="143"/>
      <c r="AA22" s="143"/>
      <c r="AB22" s="143"/>
      <c r="AC22" s="143"/>
      <c r="AD22" s="300"/>
      <c r="AE22" s="30"/>
      <c r="AF22" s="30"/>
      <c r="AG22" s="330"/>
      <c r="AH22" s="331"/>
      <c r="AI22" s="331"/>
      <c r="AJ22" s="332"/>
      <c r="AK22" s="30"/>
      <c r="AL22" s="30"/>
      <c r="AM22" s="30"/>
      <c r="AN22" s="30"/>
    </row>
    <row r="23" spans="1:40" ht="13.5" customHeight="1" thickTop="1">
      <c r="A23" s="30"/>
      <c r="B23" s="30"/>
      <c r="C23" s="282"/>
      <c r="D23" s="286"/>
      <c r="E23" s="287"/>
      <c r="F23" s="287"/>
      <c r="G23" s="287"/>
      <c r="H23" s="287"/>
      <c r="I23" s="288"/>
      <c r="J23" s="291"/>
      <c r="K23" s="292"/>
      <c r="L23" s="295"/>
      <c r="M23" s="296"/>
      <c r="N23" s="312"/>
      <c r="O23" s="313"/>
      <c r="P23" s="314"/>
      <c r="Q23" s="303"/>
      <c r="R23" s="304"/>
      <c r="S23" s="316"/>
      <c r="T23" s="318"/>
      <c r="U23" s="316"/>
      <c r="V23" s="318"/>
      <c r="W23" s="320"/>
      <c r="X23" s="297"/>
      <c r="Y23" s="298"/>
      <c r="Z23" s="298"/>
      <c r="AA23" s="298"/>
      <c r="AB23" s="298"/>
      <c r="AC23" s="298"/>
      <c r="AD23" s="299"/>
      <c r="AE23" s="30"/>
      <c r="AF23" s="30"/>
      <c r="AG23" s="30"/>
      <c r="AH23" s="30"/>
      <c r="AI23" s="30"/>
      <c r="AJ23" s="30"/>
      <c r="AK23" s="30"/>
      <c r="AL23" s="30"/>
      <c r="AM23" s="30"/>
      <c r="AN23" s="30"/>
    </row>
    <row r="24" spans="1:40" ht="13.5" customHeight="1">
      <c r="A24" s="30"/>
      <c r="B24" s="30"/>
      <c r="C24" s="281" t="s">
        <v>70</v>
      </c>
      <c r="D24" s="283" t="s">
        <v>50</v>
      </c>
      <c r="E24" s="284"/>
      <c r="F24" s="284"/>
      <c r="G24" s="284"/>
      <c r="H24" s="284"/>
      <c r="I24" s="285"/>
      <c r="J24" s="289" t="s">
        <v>50</v>
      </c>
      <c r="K24" s="290"/>
      <c r="L24" s="293"/>
      <c r="M24" s="294"/>
      <c r="N24" s="309"/>
      <c r="O24" s="310"/>
      <c r="P24" s="311"/>
      <c r="Q24" s="301"/>
      <c r="R24" s="302"/>
      <c r="S24" s="315" t="s">
        <v>45</v>
      </c>
      <c r="T24" s="317"/>
      <c r="U24" s="315" t="s">
        <v>46</v>
      </c>
      <c r="V24" s="317"/>
      <c r="W24" s="319" t="s">
        <v>47</v>
      </c>
      <c r="X24" s="143"/>
      <c r="Y24" s="143"/>
      <c r="Z24" s="143"/>
      <c r="AA24" s="143"/>
      <c r="AB24" s="143"/>
      <c r="AC24" s="143"/>
      <c r="AD24" s="300"/>
      <c r="AE24" s="30"/>
      <c r="AF24" s="30"/>
      <c r="AG24" s="30"/>
      <c r="AH24" s="30"/>
      <c r="AI24" s="30"/>
      <c r="AJ24" s="30"/>
      <c r="AK24" s="30"/>
      <c r="AL24" s="30"/>
      <c r="AM24" s="30"/>
      <c r="AN24" s="30"/>
    </row>
    <row r="25" spans="1:40" ht="13.5" customHeight="1">
      <c r="A25" s="30"/>
      <c r="B25" s="30"/>
      <c r="C25" s="282"/>
      <c r="D25" s="286"/>
      <c r="E25" s="287"/>
      <c r="F25" s="287"/>
      <c r="G25" s="287"/>
      <c r="H25" s="287"/>
      <c r="I25" s="288"/>
      <c r="J25" s="291"/>
      <c r="K25" s="292"/>
      <c r="L25" s="295"/>
      <c r="M25" s="296"/>
      <c r="N25" s="312"/>
      <c r="O25" s="313"/>
      <c r="P25" s="314"/>
      <c r="Q25" s="303"/>
      <c r="R25" s="304"/>
      <c r="S25" s="316"/>
      <c r="T25" s="318"/>
      <c r="U25" s="316"/>
      <c r="V25" s="318"/>
      <c r="W25" s="320"/>
      <c r="X25" s="297"/>
      <c r="Y25" s="298"/>
      <c r="Z25" s="298"/>
      <c r="AA25" s="298"/>
      <c r="AB25" s="298"/>
      <c r="AC25" s="298"/>
      <c r="AD25" s="299"/>
      <c r="AE25" s="30"/>
      <c r="AF25" s="30"/>
      <c r="AG25" s="30"/>
      <c r="AH25" s="30"/>
      <c r="AI25" s="30"/>
      <c r="AJ25" s="30"/>
      <c r="AK25" s="30"/>
      <c r="AL25" s="30"/>
      <c r="AM25" s="30"/>
      <c r="AN25" s="30"/>
    </row>
    <row r="26" spans="1:40" ht="13.5" customHeight="1">
      <c r="A26" s="30"/>
      <c r="B26" s="30"/>
      <c r="C26" s="281" t="s">
        <v>71</v>
      </c>
      <c r="D26" s="283" t="s">
        <v>50</v>
      </c>
      <c r="E26" s="284"/>
      <c r="F26" s="284"/>
      <c r="G26" s="284"/>
      <c r="H26" s="284"/>
      <c r="I26" s="285"/>
      <c r="J26" s="289" t="s">
        <v>50</v>
      </c>
      <c r="K26" s="290"/>
      <c r="L26" s="293"/>
      <c r="M26" s="294"/>
      <c r="N26" s="309"/>
      <c r="O26" s="310"/>
      <c r="P26" s="311"/>
      <c r="Q26" s="301"/>
      <c r="R26" s="302"/>
      <c r="S26" s="315" t="s">
        <v>45</v>
      </c>
      <c r="T26" s="317"/>
      <c r="U26" s="315" t="s">
        <v>46</v>
      </c>
      <c r="V26" s="317"/>
      <c r="W26" s="319" t="s">
        <v>47</v>
      </c>
      <c r="X26" s="143"/>
      <c r="Y26" s="143"/>
      <c r="Z26" s="143"/>
      <c r="AA26" s="143"/>
      <c r="AB26" s="143"/>
      <c r="AC26" s="143"/>
      <c r="AD26" s="300"/>
      <c r="AE26" s="30"/>
      <c r="AF26" s="30"/>
      <c r="AG26" s="30"/>
      <c r="AH26" s="30"/>
      <c r="AI26" s="30"/>
      <c r="AJ26" s="30"/>
      <c r="AK26" s="30"/>
      <c r="AL26" s="30"/>
      <c r="AM26" s="30"/>
      <c r="AN26" s="30"/>
    </row>
    <row r="27" spans="1:40" ht="13.5" customHeight="1">
      <c r="A27" s="30"/>
      <c r="B27" s="30"/>
      <c r="C27" s="282"/>
      <c r="D27" s="286"/>
      <c r="E27" s="287"/>
      <c r="F27" s="287"/>
      <c r="G27" s="287"/>
      <c r="H27" s="287"/>
      <c r="I27" s="288"/>
      <c r="J27" s="291"/>
      <c r="K27" s="292"/>
      <c r="L27" s="295"/>
      <c r="M27" s="296"/>
      <c r="N27" s="312"/>
      <c r="O27" s="313"/>
      <c r="P27" s="314"/>
      <c r="Q27" s="303"/>
      <c r="R27" s="304"/>
      <c r="S27" s="316"/>
      <c r="T27" s="318"/>
      <c r="U27" s="316"/>
      <c r="V27" s="318"/>
      <c r="W27" s="320"/>
      <c r="X27" s="297"/>
      <c r="Y27" s="298"/>
      <c r="Z27" s="298"/>
      <c r="AA27" s="298"/>
      <c r="AB27" s="298"/>
      <c r="AC27" s="298"/>
      <c r="AD27" s="299"/>
      <c r="AE27" s="30"/>
      <c r="AF27" s="30"/>
      <c r="AG27" s="30"/>
      <c r="AH27" s="30"/>
      <c r="AI27" s="30"/>
      <c r="AJ27" s="30"/>
      <c r="AK27" s="30"/>
      <c r="AL27" s="30"/>
      <c r="AM27" s="30"/>
      <c r="AN27" s="30"/>
    </row>
    <row r="28" spans="1:40" ht="13.5" customHeight="1">
      <c r="A28" s="30"/>
      <c r="B28" s="30"/>
      <c r="C28" s="281" t="s">
        <v>73</v>
      </c>
      <c r="D28" s="283" t="s">
        <v>50</v>
      </c>
      <c r="E28" s="284"/>
      <c r="F28" s="284"/>
      <c r="G28" s="284"/>
      <c r="H28" s="284"/>
      <c r="I28" s="285"/>
      <c r="J28" s="289" t="s">
        <v>50</v>
      </c>
      <c r="K28" s="290"/>
      <c r="L28" s="293"/>
      <c r="M28" s="294"/>
      <c r="N28" s="309"/>
      <c r="O28" s="310"/>
      <c r="P28" s="311"/>
      <c r="Q28" s="301"/>
      <c r="R28" s="302"/>
      <c r="S28" s="315" t="s">
        <v>45</v>
      </c>
      <c r="T28" s="317"/>
      <c r="U28" s="315" t="s">
        <v>46</v>
      </c>
      <c r="V28" s="317"/>
      <c r="W28" s="319" t="s">
        <v>47</v>
      </c>
      <c r="X28" s="143"/>
      <c r="Y28" s="143"/>
      <c r="Z28" s="143"/>
      <c r="AA28" s="143"/>
      <c r="AB28" s="143"/>
      <c r="AC28" s="143"/>
      <c r="AD28" s="300"/>
      <c r="AE28" s="30"/>
      <c r="AF28" s="30"/>
      <c r="AG28" s="30"/>
      <c r="AH28" s="30"/>
      <c r="AI28" s="30"/>
      <c r="AJ28" s="30"/>
      <c r="AK28" s="30"/>
      <c r="AL28" s="30"/>
      <c r="AM28" s="30"/>
      <c r="AN28" s="30"/>
    </row>
    <row r="29" spans="1:40" ht="13.5" customHeight="1">
      <c r="A29" s="30"/>
      <c r="B29" s="30"/>
      <c r="C29" s="282"/>
      <c r="D29" s="286"/>
      <c r="E29" s="287"/>
      <c r="F29" s="287"/>
      <c r="G29" s="287"/>
      <c r="H29" s="287"/>
      <c r="I29" s="288"/>
      <c r="J29" s="291"/>
      <c r="K29" s="292"/>
      <c r="L29" s="295"/>
      <c r="M29" s="296"/>
      <c r="N29" s="312"/>
      <c r="O29" s="313"/>
      <c r="P29" s="314"/>
      <c r="Q29" s="303"/>
      <c r="R29" s="304"/>
      <c r="S29" s="316"/>
      <c r="T29" s="318"/>
      <c r="U29" s="316"/>
      <c r="V29" s="318"/>
      <c r="W29" s="320"/>
      <c r="X29" s="297"/>
      <c r="Y29" s="298"/>
      <c r="Z29" s="298"/>
      <c r="AA29" s="298"/>
      <c r="AB29" s="298"/>
      <c r="AC29" s="298"/>
      <c r="AD29" s="299"/>
      <c r="AE29" s="30"/>
      <c r="AF29" s="30"/>
      <c r="AG29" s="30"/>
      <c r="AH29" s="30"/>
      <c r="AI29" s="30"/>
      <c r="AJ29" s="30"/>
      <c r="AK29" s="30"/>
      <c r="AL29" s="30"/>
      <c r="AM29" s="30"/>
      <c r="AN29" s="30"/>
    </row>
    <row r="30" spans="1:40" ht="13.5" customHeight="1">
      <c r="A30" s="30"/>
      <c r="B30" s="30"/>
      <c r="C30" s="281" t="s">
        <v>74</v>
      </c>
      <c r="D30" s="283" t="s">
        <v>50</v>
      </c>
      <c r="E30" s="284"/>
      <c r="F30" s="284"/>
      <c r="G30" s="284"/>
      <c r="H30" s="284"/>
      <c r="I30" s="285"/>
      <c r="J30" s="289" t="s">
        <v>50</v>
      </c>
      <c r="K30" s="290"/>
      <c r="L30" s="293"/>
      <c r="M30" s="294"/>
      <c r="N30" s="309"/>
      <c r="O30" s="310"/>
      <c r="P30" s="311"/>
      <c r="Q30" s="301"/>
      <c r="R30" s="302"/>
      <c r="S30" s="315" t="s">
        <v>45</v>
      </c>
      <c r="T30" s="317"/>
      <c r="U30" s="315" t="s">
        <v>46</v>
      </c>
      <c r="V30" s="317"/>
      <c r="W30" s="319" t="s">
        <v>47</v>
      </c>
      <c r="X30" s="143"/>
      <c r="Y30" s="143"/>
      <c r="Z30" s="143"/>
      <c r="AA30" s="143"/>
      <c r="AB30" s="143"/>
      <c r="AC30" s="143"/>
      <c r="AD30" s="300"/>
      <c r="AE30" s="30"/>
      <c r="AF30" s="30"/>
      <c r="AG30" s="30"/>
      <c r="AH30" s="30"/>
      <c r="AI30" s="30"/>
      <c r="AJ30" s="30"/>
      <c r="AK30" s="30"/>
      <c r="AL30" s="30"/>
      <c r="AM30" s="30"/>
      <c r="AN30" s="30"/>
    </row>
    <row r="31" spans="1:40" ht="13.5" customHeight="1">
      <c r="A31" s="30"/>
      <c r="B31" s="30"/>
      <c r="C31" s="282"/>
      <c r="D31" s="286"/>
      <c r="E31" s="287"/>
      <c r="F31" s="287"/>
      <c r="G31" s="287"/>
      <c r="H31" s="287"/>
      <c r="I31" s="288"/>
      <c r="J31" s="291"/>
      <c r="K31" s="292"/>
      <c r="L31" s="295"/>
      <c r="M31" s="296"/>
      <c r="N31" s="312"/>
      <c r="O31" s="313"/>
      <c r="P31" s="314"/>
      <c r="Q31" s="303"/>
      <c r="R31" s="304"/>
      <c r="S31" s="316"/>
      <c r="T31" s="318"/>
      <c r="U31" s="316"/>
      <c r="V31" s="318"/>
      <c r="W31" s="320"/>
      <c r="X31" s="297"/>
      <c r="Y31" s="298"/>
      <c r="Z31" s="298"/>
      <c r="AA31" s="298"/>
      <c r="AB31" s="298"/>
      <c r="AC31" s="298"/>
      <c r="AD31" s="299"/>
      <c r="AE31" s="30"/>
      <c r="AF31" s="30"/>
      <c r="AG31" s="30"/>
      <c r="AH31" s="30"/>
      <c r="AI31" s="30"/>
      <c r="AJ31" s="30"/>
      <c r="AK31" s="30"/>
      <c r="AL31" s="30"/>
      <c r="AM31" s="30"/>
      <c r="AN31" s="30"/>
    </row>
    <row r="32" spans="1:40" ht="13.5" customHeight="1">
      <c r="A32" s="30"/>
      <c r="B32" s="30"/>
      <c r="C32" s="281" t="s">
        <v>75</v>
      </c>
      <c r="D32" s="283" t="s">
        <v>50</v>
      </c>
      <c r="E32" s="284"/>
      <c r="F32" s="284"/>
      <c r="G32" s="284"/>
      <c r="H32" s="284"/>
      <c r="I32" s="285"/>
      <c r="J32" s="289" t="s">
        <v>50</v>
      </c>
      <c r="K32" s="290"/>
      <c r="L32" s="293"/>
      <c r="M32" s="294"/>
      <c r="N32" s="309"/>
      <c r="O32" s="310"/>
      <c r="P32" s="311"/>
      <c r="Q32" s="301"/>
      <c r="R32" s="302"/>
      <c r="S32" s="315" t="s">
        <v>45</v>
      </c>
      <c r="T32" s="317"/>
      <c r="U32" s="315" t="s">
        <v>46</v>
      </c>
      <c r="V32" s="317"/>
      <c r="W32" s="319" t="s">
        <v>47</v>
      </c>
      <c r="X32" s="143"/>
      <c r="Y32" s="143"/>
      <c r="Z32" s="143"/>
      <c r="AA32" s="143"/>
      <c r="AB32" s="143"/>
      <c r="AC32" s="143"/>
      <c r="AD32" s="300"/>
      <c r="AE32" s="30"/>
      <c r="AF32" s="30"/>
      <c r="AG32" s="30"/>
      <c r="AH32" s="30"/>
      <c r="AI32" s="30"/>
      <c r="AJ32" s="30"/>
      <c r="AK32" s="30"/>
      <c r="AL32" s="30"/>
      <c r="AM32" s="30"/>
      <c r="AN32" s="30"/>
    </row>
    <row r="33" spans="1:40" ht="13.5" customHeight="1">
      <c r="A33" s="30"/>
      <c r="B33" s="30"/>
      <c r="C33" s="282"/>
      <c r="D33" s="286"/>
      <c r="E33" s="287"/>
      <c r="F33" s="287"/>
      <c r="G33" s="287"/>
      <c r="H33" s="287"/>
      <c r="I33" s="288"/>
      <c r="J33" s="291"/>
      <c r="K33" s="292"/>
      <c r="L33" s="295"/>
      <c r="M33" s="296"/>
      <c r="N33" s="312"/>
      <c r="O33" s="313"/>
      <c r="P33" s="314"/>
      <c r="Q33" s="303"/>
      <c r="R33" s="304"/>
      <c r="S33" s="316"/>
      <c r="T33" s="318"/>
      <c r="U33" s="316"/>
      <c r="V33" s="318"/>
      <c r="W33" s="320"/>
      <c r="X33" s="297"/>
      <c r="Y33" s="298"/>
      <c r="Z33" s="298"/>
      <c r="AA33" s="298"/>
      <c r="AB33" s="298"/>
      <c r="AC33" s="298"/>
      <c r="AD33" s="299"/>
      <c r="AE33" s="30"/>
      <c r="AF33" s="30"/>
      <c r="AG33" s="30"/>
      <c r="AH33" s="30"/>
      <c r="AI33" s="30"/>
      <c r="AJ33" s="30"/>
      <c r="AK33" s="30"/>
      <c r="AL33" s="30"/>
      <c r="AM33" s="30"/>
      <c r="AN33" s="30"/>
    </row>
    <row r="34" spans="1:40" ht="13.5" customHeight="1">
      <c r="A34" s="30"/>
      <c r="B34" s="30"/>
      <c r="C34" s="281" t="s">
        <v>76</v>
      </c>
      <c r="D34" s="283" t="s">
        <v>50</v>
      </c>
      <c r="E34" s="284"/>
      <c r="F34" s="284"/>
      <c r="G34" s="284"/>
      <c r="H34" s="284"/>
      <c r="I34" s="285"/>
      <c r="J34" s="289" t="s">
        <v>50</v>
      </c>
      <c r="K34" s="290"/>
      <c r="L34" s="293"/>
      <c r="M34" s="294"/>
      <c r="N34" s="309"/>
      <c r="O34" s="310"/>
      <c r="P34" s="311"/>
      <c r="Q34" s="301"/>
      <c r="R34" s="302"/>
      <c r="S34" s="315" t="s">
        <v>45</v>
      </c>
      <c r="T34" s="317"/>
      <c r="U34" s="315" t="s">
        <v>46</v>
      </c>
      <c r="V34" s="317"/>
      <c r="W34" s="319" t="s">
        <v>47</v>
      </c>
      <c r="X34" s="143"/>
      <c r="Y34" s="143"/>
      <c r="Z34" s="143"/>
      <c r="AA34" s="143"/>
      <c r="AB34" s="143"/>
      <c r="AC34" s="143"/>
      <c r="AD34" s="300"/>
      <c r="AE34" s="30"/>
      <c r="AF34" s="30"/>
      <c r="AG34" s="30"/>
      <c r="AH34" s="30"/>
      <c r="AI34" s="30"/>
      <c r="AJ34" s="30"/>
      <c r="AK34" s="30"/>
      <c r="AL34" s="30"/>
      <c r="AM34" s="30"/>
      <c r="AN34" s="30"/>
    </row>
    <row r="35" spans="1:40" ht="13.5" customHeight="1">
      <c r="A35" s="30"/>
      <c r="B35" s="30"/>
      <c r="C35" s="282"/>
      <c r="D35" s="286"/>
      <c r="E35" s="287"/>
      <c r="F35" s="287"/>
      <c r="G35" s="287"/>
      <c r="H35" s="287"/>
      <c r="I35" s="288"/>
      <c r="J35" s="291"/>
      <c r="K35" s="292"/>
      <c r="L35" s="295"/>
      <c r="M35" s="296"/>
      <c r="N35" s="312"/>
      <c r="O35" s="313"/>
      <c r="P35" s="314"/>
      <c r="Q35" s="303"/>
      <c r="R35" s="304"/>
      <c r="S35" s="316"/>
      <c r="T35" s="318"/>
      <c r="U35" s="316"/>
      <c r="V35" s="318"/>
      <c r="W35" s="320"/>
      <c r="X35" s="297"/>
      <c r="Y35" s="298"/>
      <c r="Z35" s="298"/>
      <c r="AA35" s="298"/>
      <c r="AB35" s="298"/>
      <c r="AC35" s="298"/>
      <c r="AD35" s="299"/>
      <c r="AE35" s="30"/>
      <c r="AF35" s="30"/>
      <c r="AG35" s="30"/>
      <c r="AH35" s="30"/>
      <c r="AI35" s="30"/>
      <c r="AJ35" s="30"/>
      <c r="AK35" s="30"/>
      <c r="AL35" s="30"/>
      <c r="AM35" s="30"/>
      <c r="AN35" s="30"/>
    </row>
    <row r="36" spans="1:40" ht="13.5" customHeight="1">
      <c r="A36" s="30"/>
      <c r="B36" s="30"/>
      <c r="C36" s="281" t="s">
        <v>77</v>
      </c>
      <c r="D36" s="283" t="s">
        <v>50</v>
      </c>
      <c r="E36" s="284"/>
      <c r="F36" s="284"/>
      <c r="G36" s="284"/>
      <c r="H36" s="284"/>
      <c r="I36" s="285"/>
      <c r="J36" s="289" t="s">
        <v>50</v>
      </c>
      <c r="K36" s="290"/>
      <c r="L36" s="293"/>
      <c r="M36" s="294"/>
      <c r="N36" s="309"/>
      <c r="O36" s="310"/>
      <c r="P36" s="311"/>
      <c r="Q36" s="301"/>
      <c r="R36" s="302"/>
      <c r="S36" s="315" t="s">
        <v>45</v>
      </c>
      <c r="T36" s="317"/>
      <c r="U36" s="315" t="s">
        <v>46</v>
      </c>
      <c r="V36" s="317"/>
      <c r="W36" s="319" t="s">
        <v>47</v>
      </c>
      <c r="X36" s="143"/>
      <c r="Y36" s="143"/>
      <c r="Z36" s="143"/>
      <c r="AA36" s="143"/>
      <c r="AB36" s="143"/>
      <c r="AC36" s="143"/>
      <c r="AD36" s="300"/>
      <c r="AE36" s="30"/>
      <c r="AF36" s="30"/>
      <c r="AG36" s="30"/>
      <c r="AH36" s="30"/>
      <c r="AI36" s="30"/>
      <c r="AJ36" s="30"/>
      <c r="AK36" s="30"/>
      <c r="AL36" s="30"/>
      <c r="AM36" s="30"/>
      <c r="AN36" s="30"/>
    </row>
    <row r="37" spans="1:40" ht="13.5" customHeight="1">
      <c r="A37" s="30"/>
      <c r="B37" s="30"/>
      <c r="C37" s="282"/>
      <c r="D37" s="286"/>
      <c r="E37" s="287"/>
      <c r="F37" s="287"/>
      <c r="G37" s="287"/>
      <c r="H37" s="287"/>
      <c r="I37" s="288"/>
      <c r="J37" s="291"/>
      <c r="K37" s="292"/>
      <c r="L37" s="295"/>
      <c r="M37" s="296"/>
      <c r="N37" s="312"/>
      <c r="O37" s="313"/>
      <c r="P37" s="314"/>
      <c r="Q37" s="303"/>
      <c r="R37" s="304"/>
      <c r="S37" s="316"/>
      <c r="T37" s="318"/>
      <c r="U37" s="316"/>
      <c r="V37" s="318"/>
      <c r="W37" s="320"/>
      <c r="X37" s="297"/>
      <c r="Y37" s="298"/>
      <c r="Z37" s="298"/>
      <c r="AA37" s="298"/>
      <c r="AB37" s="298"/>
      <c r="AC37" s="298"/>
      <c r="AD37" s="299"/>
      <c r="AE37" s="30"/>
      <c r="AF37" s="30"/>
      <c r="AG37" s="30"/>
      <c r="AH37" s="30"/>
      <c r="AI37" s="30"/>
      <c r="AJ37" s="30"/>
      <c r="AK37" s="30"/>
      <c r="AL37" s="30"/>
      <c r="AM37" s="30"/>
      <c r="AN37" s="30"/>
    </row>
    <row r="38" spans="1:40" ht="13.5" customHeight="1">
      <c r="A38" s="30"/>
      <c r="B38" s="30"/>
      <c r="C38" s="281" t="s">
        <v>78</v>
      </c>
      <c r="D38" s="283" t="s">
        <v>50</v>
      </c>
      <c r="E38" s="284"/>
      <c r="F38" s="284"/>
      <c r="G38" s="284"/>
      <c r="H38" s="284"/>
      <c r="I38" s="285"/>
      <c r="J38" s="289" t="s">
        <v>50</v>
      </c>
      <c r="K38" s="290"/>
      <c r="L38" s="293"/>
      <c r="M38" s="294"/>
      <c r="N38" s="309"/>
      <c r="O38" s="310"/>
      <c r="P38" s="311"/>
      <c r="Q38" s="301"/>
      <c r="R38" s="302"/>
      <c r="S38" s="315" t="s">
        <v>45</v>
      </c>
      <c r="T38" s="317"/>
      <c r="U38" s="315" t="s">
        <v>46</v>
      </c>
      <c r="V38" s="317"/>
      <c r="W38" s="319" t="s">
        <v>47</v>
      </c>
      <c r="X38" s="143"/>
      <c r="Y38" s="143"/>
      <c r="Z38" s="143"/>
      <c r="AA38" s="143"/>
      <c r="AB38" s="143"/>
      <c r="AC38" s="143"/>
      <c r="AD38" s="300"/>
      <c r="AE38" s="30"/>
      <c r="AF38" s="30"/>
      <c r="AG38" s="30"/>
      <c r="AH38" s="30"/>
      <c r="AI38" s="30"/>
      <c r="AJ38" s="30"/>
      <c r="AK38" s="30"/>
      <c r="AL38" s="30"/>
      <c r="AM38" s="30"/>
      <c r="AN38" s="30"/>
    </row>
    <row r="39" spans="1:40" ht="13.5" customHeight="1">
      <c r="A39" s="30"/>
      <c r="B39" s="30"/>
      <c r="C39" s="282"/>
      <c r="D39" s="286"/>
      <c r="E39" s="287"/>
      <c r="F39" s="287"/>
      <c r="G39" s="287"/>
      <c r="H39" s="287"/>
      <c r="I39" s="288"/>
      <c r="J39" s="291"/>
      <c r="K39" s="292"/>
      <c r="L39" s="295"/>
      <c r="M39" s="296"/>
      <c r="N39" s="312"/>
      <c r="O39" s="313"/>
      <c r="P39" s="314"/>
      <c r="Q39" s="303"/>
      <c r="R39" s="304"/>
      <c r="S39" s="316"/>
      <c r="T39" s="318"/>
      <c r="U39" s="316"/>
      <c r="V39" s="318"/>
      <c r="W39" s="320"/>
      <c r="X39" s="297"/>
      <c r="Y39" s="298"/>
      <c r="Z39" s="298"/>
      <c r="AA39" s="298"/>
      <c r="AB39" s="298"/>
      <c r="AC39" s="298"/>
      <c r="AD39" s="299"/>
      <c r="AE39" s="30"/>
      <c r="AF39" s="30"/>
      <c r="AG39" s="30"/>
      <c r="AH39" s="30"/>
      <c r="AI39" s="30"/>
      <c r="AJ39" s="30"/>
      <c r="AK39" s="30"/>
      <c r="AL39" s="30"/>
      <c r="AM39" s="30"/>
      <c r="AN39" s="30"/>
    </row>
    <row r="40" spans="1:40" ht="13.5" customHeight="1">
      <c r="A40" s="30"/>
      <c r="B40" s="30"/>
      <c r="C40" s="281" t="s">
        <v>79</v>
      </c>
      <c r="D40" s="283" t="s">
        <v>50</v>
      </c>
      <c r="E40" s="284"/>
      <c r="F40" s="284"/>
      <c r="G40" s="284"/>
      <c r="H40" s="284"/>
      <c r="I40" s="285"/>
      <c r="J40" s="289" t="s">
        <v>50</v>
      </c>
      <c r="K40" s="290"/>
      <c r="L40" s="293"/>
      <c r="M40" s="294"/>
      <c r="N40" s="309"/>
      <c r="O40" s="310"/>
      <c r="P40" s="311"/>
      <c r="Q40" s="301"/>
      <c r="R40" s="302"/>
      <c r="S40" s="315" t="s">
        <v>45</v>
      </c>
      <c r="T40" s="317"/>
      <c r="U40" s="315" t="s">
        <v>46</v>
      </c>
      <c r="V40" s="317"/>
      <c r="W40" s="319" t="s">
        <v>47</v>
      </c>
      <c r="X40" s="143"/>
      <c r="Y40" s="143"/>
      <c r="Z40" s="143"/>
      <c r="AA40" s="143"/>
      <c r="AB40" s="143"/>
      <c r="AC40" s="143"/>
      <c r="AD40" s="300"/>
      <c r="AE40" s="30"/>
      <c r="AF40" s="30"/>
      <c r="AG40" s="30"/>
      <c r="AH40" s="30"/>
      <c r="AI40" s="30"/>
      <c r="AJ40" s="30"/>
      <c r="AK40" s="30"/>
      <c r="AL40" s="30"/>
      <c r="AM40" s="30"/>
      <c r="AN40" s="30"/>
    </row>
    <row r="41" spans="1:40" ht="13.5" customHeight="1">
      <c r="A41" s="30"/>
      <c r="B41" s="30"/>
      <c r="C41" s="282"/>
      <c r="D41" s="286"/>
      <c r="E41" s="287"/>
      <c r="F41" s="287"/>
      <c r="G41" s="287"/>
      <c r="H41" s="287"/>
      <c r="I41" s="288"/>
      <c r="J41" s="291"/>
      <c r="K41" s="292"/>
      <c r="L41" s="295"/>
      <c r="M41" s="296"/>
      <c r="N41" s="312"/>
      <c r="O41" s="313"/>
      <c r="P41" s="314"/>
      <c r="Q41" s="303"/>
      <c r="R41" s="304"/>
      <c r="S41" s="316"/>
      <c r="T41" s="318"/>
      <c r="U41" s="316"/>
      <c r="V41" s="318"/>
      <c r="W41" s="320"/>
      <c r="X41" s="297"/>
      <c r="Y41" s="298"/>
      <c r="Z41" s="298"/>
      <c r="AA41" s="298"/>
      <c r="AB41" s="298"/>
      <c r="AC41" s="298"/>
      <c r="AD41" s="299"/>
      <c r="AE41" s="30"/>
      <c r="AF41" s="30"/>
      <c r="AG41" s="30"/>
      <c r="AH41" s="30"/>
      <c r="AI41" s="30"/>
      <c r="AJ41" s="30"/>
      <c r="AK41" s="30"/>
      <c r="AL41" s="30"/>
      <c r="AM41" s="30"/>
      <c r="AN41" s="30"/>
    </row>
    <row r="42" spans="1:40" ht="13.5" customHeight="1">
      <c r="A42" s="30"/>
      <c r="B42" s="30"/>
      <c r="C42" s="281" t="s">
        <v>80</v>
      </c>
      <c r="D42" s="283" t="s">
        <v>50</v>
      </c>
      <c r="E42" s="284"/>
      <c r="F42" s="284"/>
      <c r="G42" s="284"/>
      <c r="H42" s="284"/>
      <c r="I42" s="285"/>
      <c r="J42" s="289" t="s">
        <v>50</v>
      </c>
      <c r="K42" s="290"/>
      <c r="L42" s="293"/>
      <c r="M42" s="294"/>
      <c r="N42" s="309"/>
      <c r="O42" s="310"/>
      <c r="P42" s="311"/>
      <c r="Q42" s="301"/>
      <c r="R42" s="302"/>
      <c r="S42" s="315" t="s">
        <v>45</v>
      </c>
      <c r="T42" s="317"/>
      <c r="U42" s="315" t="s">
        <v>46</v>
      </c>
      <c r="V42" s="317"/>
      <c r="W42" s="319" t="s">
        <v>47</v>
      </c>
      <c r="X42" s="143"/>
      <c r="Y42" s="143"/>
      <c r="Z42" s="143"/>
      <c r="AA42" s="143"/>
      <c r="AB42" s="143"/>
      <c r="AC42" s="143"/>
      <c r="AD42" s="300"/>
      <c r="AE42" s="30"/>
      <c r="AF42" s="30"/>
      <c r="AG42" s="30"/>
      <c r="AH42" s="30"/>
      <c r="AI42" s="30"/>
      <c r="AJ42" s="30"/>
      <c r="AK42" s="30"/>
      <c r="AL42" s="30"/>
      <c r="AM42" s="30"/>
      <c r="AN42" s="30"/>
    </row>
    <row r="43" spans="1:40" ht="13.5" customHeight="1">
      <c r="A43" s="30"/>
      <c r="B43" s="30"/>
      <c r="C43" s="282"/>
      <c r="D43" s="286"/>
      <c r="E43" s="287"/>
      <c r="F43" s="287"/>
      <c r="G43" s="287"/>
      <c r="H43" s="287"/>
      <c r="I43" s="288"/>
      <c r="J43" s="291"/>
      <c r="K43" s="292"/>
      <c r="L43" s="295"/>
      <c r="M43" s="296"/>
      <c r="N43" s="312"/>
      <c r="O43" s="313"/>
      <c r="P43" s="314"/>
      <c r="Q43" s="303"/>
      <c r="R43" s="304"/>
      <c r="S43" s="316"/>
      <c r="T43" s="318"/>
      <c r="U43" s="316"/>
      <c r="V43" s="318"/>
      <c r="W43" s="320"/>
      <c r="X43" s="297"/>
      <c r="Y43" s="298"/>
      <c r="Z43" s="298"/>
      <c r="AA43" s="298"/>
      <c r="AB43" s="298"/>
      <c r="AC43" s="298"/>
      <c r="AD43" s="299"/>
      <c r="AE43" s="30"/>
      <c r="AF43" s="30"/>
      <c r="AG43" s="30"/>
      <c r="AH43" s="30"/>
      <c r="AI43" s="30"/>
      <c r="AJ43" s="30"/>
      <c r="AK43" s="30"/>
      <c r="AL43" s="30"/>
      <c r="AM43" s="30"/>
      <c r="AN43" s="30"/>
    </row>
    <row r="44" spans="1:40" ht="13.5" customHeight="1">
      <c r="A44" s="30"/>
      <c r="B44" s="30"/>
      <c r="C44" s="281" t="s">
        <v>109</v>
      </c>
      <c r="D44" s="283" t="s">
        <v>50</v>
      </c>
      <c r="E44" s="284"/>
      <c r="F44" s="284"/>
      <c r="G44" s="284"/>
      <c r="H44" s="284"/>
      <c r="I44" s="285"/>
      <c r="J44" s="289" t="s">
        <v>50</v>
      </c>
      <c r="K44" s="290"/>
      <c r="L44" s="293"/>
      <c r="M44" s="294"/>
      <c r="N44" s="309"/>
      <c r="O44" s="310"/>
      <c r="P44" s="311"/>
      <c r="Q44" s="301"/>
      <c r="R44" s="302"/>
      <c r="S44" s="315" t="s">
        <v>45</v>
      </c>
      <c r="T44" s="317"/>
      <c r="U44" s="315" t="s">
        <v>46</v>
      </c>
      <c r="V44" s="317"/>
      <c r="W44" s="319" t="s">
        <v>47</v>
      </c>
      <c r="X44" s="143"/>
      <c r="Y44" s="143"/>
      <c r="Z44" s="143"/>
      <c r="AA44" s="143"/>
      <c r="AB44" s="143"/>
      <c r="AC44" s="143"/>
      <c r="AD44" s="300"/>
      <c r="AE44" s="30"/>
      <c r="AF44" s="30"/>
      <c r="AG44" s="30"/>
      <c r="AH44" s="30"/>
      <c r="AI44" s="30"/>
      <c r="AJ44" s="30"/>
      <c r="AK44" s="30"/>
      <c r="AL44" s="30"/>
      <c r="AM44" s="30"/>
      <c r="AN44" s="30"/>
    </row>
    <row r="45" spans="1:40" ht="13.5" customHeight="1">
      <c r="A45" s="30"/>
      <c r="B45" s="30"/>
      <c r="C45" s="282"/>
      <c r="D45" s="286"/>
      <c r="E45" s="287"/>
      <c r="F45" s="287"/>
      <c r="G45" s="287"/>
      <c r="H45" s="287"/>
      <c r="I45" s="288"/>
      <c r="J45" s="291"/>
      <c r="K45" s="292"/>
      <c r="L45" s="295"/>
      <c r="M45" s="296"/>
      <c r="N45" s="312"/>
      <c r="O45" s="313"/>
      <c r="P45" s="314"/>
      <c r="Q45" s="303"/>
      <c r="R45" s="304"/>
      <c r="S45" s="316"/>
      <c r="T45" s="318"/>
      <c r="U45" s="316"/>
      <c r="V45" s="318"/>
      <c r="W45" s="320"/>
      <c r="X45" s="297"/>
      <c r="Y45" s="298"/>
      <c r="Z45" s="298"/>
      <c r="AA45" s="298"/>
      <c r="AB45" s="298"/>
      <c r="AC45" s="298"/>
      <c r="AD45" s="299"/>
      <c r="AE45" s="30"/>
      <c r="AF45" s="30"/>
      <c r="AG45" s="30"/>
      <c r="AH45" s="30"/>
      <c r="AI45" s="30"/>
      <c r="AJ45" s="30"/>
      <c r="AK45" s="30"/>
      <c r="AL45" s="30"/>
      <c r="AM45" s="30"/>
      <c r="AN45" s="30"/>
    </row>
    <row r="46" spans="1:40" ht="13.5" customHeight="1">
      <c r="A46" s="30"/>
      <c r="B46" s="30"/>
      <c r="C46" s="281" t="s">
        <v>110</v>
      </c>
      <c r="D46" s="283" t="s">
        <v>50</v>
      </c>
      <c r="E46" s="284"/>
      <c r="F46" s="284"/>
      <c r="G46" s="284"/>
      <c r="H46" s="284"/>
      <c r="I46" s="285"/>
      <c r="J46" s="289" t="s">
        <v>50</v>
      </c>
      <c r="K46" s="290"/>
      <c r="L46" s="293"/>
      <c r="M46" s="294"/>
      <c r="N46" s="309"/>
      <c r="O46" s="310"/>
      <c r="P46" s="311"/>
      <c r="Q46" s="301"/>
      <c r="R46" s="302"/>
      <c r="S46" s="315" t="s">
        <v>45</v>
      </c>
      <c r="T46" s="317"/>
      <c r="U46" s="315" t="s">
        <v>46</v>
      </c>
      <c r="V46" s="317"/>
      <c r="W46" s="319" t="s">
        <v>47</v>
      </c>
      <c r="X46" s="143"/>
      <c r="Y46" s="143"/>
      <c r="Z46" s="143"/>
      <c r="AA46" s="143"/>
      <c r="AB46" s="143"/>
      <c r="AC46" s="143"/>
      <c r="AD46" s="300"/>
      <c r="AE46" s="30"/>
      <c r="AF46" s="30"/>
      <c r="AG46" s="30"/>
      <c r="AH46" s="30"/>
      <c r="AI46" s="30"/>
      <c r="AJ46" s="30"/>
      <c r="AK46" s="30"/>
      <c r="AL46" s="30"/>
      <c r="AM46" s="30"/>
      <c r="AN46" s="30"/>
    </row>
    <row r="47" spans="1:40" ht="13.5" customHeight="1">
      <c r="A47" s="30"/>
      <c r="B47" s="30"/>
      <c r="C47" s="282"/>
      <c r="D47" s="286"/>
      <c r="E47" s="287"/>
      <c r="F47" s="287"/>
      <c r="G47" s="287"/>
      <c r="H47" s="287"/>
      <c r="I47" s="288"/>
      <c r="J47" s="291"/>
      <c r="K47" s="292"/>
      <c r="L47" s="295"/>
      <c r="M47" s="296"/>
      <c r="N47" s="312"/>
      <c r="O47" s="313"/>
      <c r="P47" s="314"/>
      <c r="Q47" s="303"/>
      <c r="R47" s="304"/>
      <c r="S47" s="316"/>
      <c r="T47" s="318"/>
      <c r="U47" s="316"/>
      <c r="V47" s="318"/>
      <c r="W47" s="320"/>
      <c r="X47" s="297"/>
      <c r="Y47" s="298"/>
      <c r="Z47" s="298"/>
      <c r="AA47" s="298"/>
      <c r="AB47" s="298"/>
      <c r="AC47" s="298"/>
      <c r="AD47" s="299"/>
      <c r="AE47" s="30"/>
      <c r="AF47" s="30"/>
      <c r="AG47" s="30"/>
      <c r="AH47" s="30"/>
      <c r="AI47" s="30"/>
      <c r="AJ47" s="30"/>
      <c r="AK47" s="30"/>
      <c r="AL47" s="30"/>
      <c r="AM47" s="30"/>
      <c r="AN47" s="30"/>
    </row>
    <row r="48" spans="1:40" ht="13.5" customHeight="1">
      <c r="A48" s="30"/>
      <c r="B48" s="30"/>
      <c r="C48" s="281" t="s">
        <v>111</v>
      </c>
      <c r="D48" s="283" t="s">
        <v>50</v>
      </c>
      <c r="E48" s="284"/>
      <c r="F48" s="284"/>
      <c r="G48" s="284"/>
      <c r="H48" s="284"/>
      <c r="I48" s="285"/>
      <c r="J48" s="289" t="s">
        <v>50</v>
      </c>
      <c r="K48" s="290"/>
      <c r="L48" s="293"/>
      <c r="M48" s="294"/>
      <c r="N48" s="309"/>
      <c r="O48" s="310"/>
      <c r="P48" s="311"/>
      <c r="Q48" s="301"/>
      <c r="R48" s="302"/>
      <c r="S48" s="315" t="s">
        <v>45</v>
      </c>
      <c r="T48" s="317"/>
      <c r="U48" s="315" t="s">
        <v>46</v>
      </c>
      <c r="V48" s="317"/>
      <c r="W48" s="319" t="s">
        <v>47</v>
      </c>
      <c r="X48" s="143"/>
      <c r="Y48" s="143"/>
      <c r="Z48" s="143"/>
      <c r="AA48" s="143"/>
      <c r="AB48" s="143"/>
      <c r="AC48" s="143"/>
      <c r="AD48" s="300"/>
      <c r="AE48" s="30"/>
      <c r="AF48" s="30"/>
      <c r="AG48" s="30"/>
      <c r="AH48" s="30"/>
      <c r="AI48" s="30"/>
      <c r="AJ48" s="30"/>
      <c r="AK48" s="30"/>
      <c r="AL48" s="30"/>
      <c r="AM48" s="30"/>
      <c r="AN48" s="30"/>
    </row>
    <row r="49" spans="1:40" ht="13.5" customHeight="1">
      <c r="A49" s="30"/>
      <c r="B49" s="30"/>
      <c r="C49" s="282"/>
      <c r="D49" s="286"/>
      <c r="E49" s="287"/>
      <c r="F49" s="287"/>
      <c r="G49" s="287"/>
      <c r="H49" s="287"/>
      <c r="I49" s="288"/>
      <c r="J49" s="291"/>
      <c r="K49" s="292"/>
      <c r="L49" s="295"/>
      <c r="M49" s="296"/>
      <c r="N49" s="312"/>
      <c r="O49" s="313"/>
      <c r="P49" s="314"/>
      <c r="Q49" s="303"/>
      <c r="R49" s="304"/>
      <c r="S49" s="316"/>
      <c r="T49" s="318"/>
      <c r="U49" s="316"/>
      <c r="V49" s="318"/>
      <c r="W49" s="320"/>
      <c r="X49" s="297"/>
      <c r="Y49" s="298"/>
      <c r="Z49" s="298"/>
      <c r="AA49" s="298"/>
      <c r="AB49" s="298"/>
      <c r="AC49" s="298"/>
      <c r="AD49" s="299"/>
      <c r="AE49" s="30"/>
      <c r="AF49" s="30"/>
      <c r="AG49" s="30"/>
      <c r="AH49" s="30"/>
      <c r="AI49" s="30"/>
      <c r="AJ49" s="30"/>
      <c r="AK49" s="30"/>
      <c r="AL49" s="30"/>
      <c r="AM49" s="30"/>
      <c r="AN49" s="30"/>
    </row>
    <row r="50" spans="1:40" ht="13.5" customHeight="1">
      <c r="A50" s="30"/>
      <c r="B50" s="30"/>
      <c r="C50" s="281" t="s">
        <v>112</v>
      </c>
      <c r="D50" s="283" t="s">
        <v>50</v>
      </c>
      <c r="E50" s="284"/>
      <c r="F50" s="284"/>
      <c r="G50" s="284"/>
      <c r="H50" s="284"/>
      <c r="I50" s="285"/>
      <c r="J50" s="289" t="s">
        <v>50</v>
      </c>
      <c r="K50" s="290"/>
      <c r="L50" s="293"/>
      <c r="M50" s="294"/>
      <c r="N50" s="309"/>
      <c r="O50" s="310"/>
      <c r="P50" s="311"/>
      <c r="Q50" s="301"/>
      <c r="R50" s="302"/>
      <c r="S50" s="315" t="s">
        <v>45</v>
      </c>
      <c r="T50" s="317"/>
      <c r="U50" s="315" t="s">
        <v>46</v>
      </c>
      <c r="V50" s="317"/>
      <c r="W50" s="319" t="s">
        <v>47</v>
      </c>
      <c r="X50" s="143"/>
      <c r="Y50" s="143"/>
      <c r="Z50" s="143"/>
      <c r="AA50" s="143"/>
      <c r="AB50" s="143"/>
      <c r="AC50" s="143"/>
      <c r="AD50" s="300"/>
      <c r="AE50" s="30"/>
      <c r="AF50" s="30"/>
      <c r="AG50" s="30"/>
      <c r="AH50" s="30"/>
      <c r="AI50" s="30"/>
      <c r="AJ50" s="30"/>
      <c r="AK50" s="30"/>
      <c r="AL50" s="30"/>
      <c r="AM50" s="30"/>
      <c r="AN50" s="30"/>
    </row>
    <row r="51" spans="1:40" ht="13.5" customHeight="1">
      <c r="A51" s="30"/>
      <c r="B51" s="30"/>
      <c r="C51" s="282"/>
      <c r="D51" s="286"/>
      <c r="E51" s="287"/>
      <c r="F51" s="287"/>
      <c r="G51" s="287"/>
      <c r="H51" s="287"/>
      <c r="I51" s="288"/>
      <c r="J51" s="291"/>
      <c r="K51" s="292"/>
      <c r="L51" s="295"/>
      <c r="M51" s="296"/>
      <c r="N51" s="312"/>
      <c r="O51" s="313"/>
      <c r="P51" s="314"/>
      <c r="Q51" s="303"/>
      <c r="R51" s="304"/>
      <c r="S51" s="316"/>
      <c r="T51" s="318"/>
      <c r="U51" s="316"/>
      <c r="V51" s="318"/>
      <c r="W51" s="320"/>
      <c r="X51" s="297"/>
      <c r="Y51" s="298"/>
      <c r="Z51" s="298"/>
      <c r="AA51" s="298"/>
      <c r="AB51" s="298"/>
      <c r="AC51" s="298"/>
      <c r="AD51" s="299"/>
      <c r="AE51" s="30"/>
      <c r="AF51" s="30"/>
      <c r="AG51" s="30"/>
      <c r="AH51" s="30"/>
      <c r="AI51" s="30"/>
      <c r="AJ51" s="30"/>
      <c r="AK51" s="30"/>
      <c r="AL51" s="30"/>
      <c r="AM51" s="30"/>
      <c r="AN51" s="30"/>
    </row>
    <row r="52" spans="1:40" ht="13.5" customHeight="1">
      <c r="A52" s="30"/>
      <c r="B52" s="30"/>
      <c r="C52" s="281" t="s">
        <v>113</v>
      </c>
      <c r="D52" s="283" t="s">
        <v>50</v>
      </c>
      <c r="E52" s="284"/>
      <c r="F52" s="284"/>
      <c r="G52" s="284"/>
      <c r="H52" s="284"/>
      <c r="I52" s="285"/>
      <c r="J52" s="289" t="s">
        <v>50</v>
      </c>
      <c r="K52" s="290"/>
      <c r="L52" s="293"/>
      <c r="M52" s="294"/>
      <c r="N52" s="309"/>
      <c r="O52" s="310"/>
      <c r="P52" s="311"/>
      <c r="Q52" s="301"/>
      <c r="R52" s="302"/>
      <c r="S52" s="315" t="s">
        <v>45</v>
      </c>
      <c r="T52" s="317"/>
      <c r="U52" s="315" t="s">
        <v>46</v>
      </c>
      <c r="V52" s="317"/>
      <c r="W52" s="319" t="s">
        <v>47</v>
      </c>
      <c r="X52" s="143"/>
      <c r="Y52" s="143"/>
      <c r="Z52" s="143"/>
      <c r="AA52" s="143"/>
      <c r="AB52" s="143"/>
      <c r="AC52" s="143"/>
      <c r="AD52" s="300"/>
      <c r="AE52" s="30"/>
      <c r="AF52" s="30"/>
      <c r="AG52" s="30"/>
      <c r="AH52" s="30"/>
      <c r="AI52" s="30"/>
      <c r="AJ52" s="30"/>
      <c r="AK52" s="30"/>
      <c r="AL52" s="30"/>
      <c r="AM52" s="30"/>
      <c r="AN52" s="30"/>
    </row>
    <row r="53" spans="1:40" ht="13.5" customHeight="1">
      <c r="A53" s="30"/>
      <c r="B53" s="30"/>
      <c r="C53" s="282"/>
      <c r="D53" s="286"/>
      <c r="E53" s="287"/>
      <c r="F53" s="287"/>
      <c r="G53" s="287"/>
      <c r="H53" s="287"/>
      <c r="I53" s="288"/>
      <c r="J53" s="291"/>
      <c r="K53" s="292"/>
      <c r="L53" s="295"/>
      <c r="M53" s="296"/>
      <c r="N53" s="312"/>
      <c r="O53" s="313"/>
      <c r="P53" s="314"/>
      <c r="Q53" s="303"/>
      <c r="R53" s="304"/>
      <c r="S53" s="316"/>
      <c r="T53" s="318"/>
      <c r="U53" s="316"/>
      <c r="V53" s="318"/>
      <c r="W53" s="320"/>
      <c r="X53" s="297"/>
      <c r="Y53" s="298"/>
      <c r="Z53" s="298"/>
      <c r="AA53" s="298"/>
      <c r="AB53" s="298"/>
      <c r="AC53" s="298"/>
      <c r="AD53" s="299"/>
      <c r="AE53" s="30"/>
      <c r="AF53" s="30"/>
      <c r="AG53" s="30"/>
      <c r="AH53" s="30"/>
      <c r="AI53" s="30"/>
      <c r="AJ53" s="30"/>
      <c r="AK53" s="30"/>
      <c r="AL53" s="30"/>
      <c r="AM53" s="30"/>
      <c r="AN53" s="30"/>
    </row>
    <row r="54" spans="1:40" ht="27.75" customHeight="1">
      <c r="A54" s="30"/>
      <c r="B54" s="30"/>
      <c r="C54" s="333" t="s">
        <v>14</v>
      </c>
      <c r="D54" s="334"/>
      <c r="E54" s="334"/>
      <c r="F54" s="334"/>
      <c r="G54" s="334"/>
      <c r="H54" s="334"/>
      <c r="I54" s="334"/>
      <c r="J54" s="334"/>
      <c r="K54" s="334"/>
      <c r="L54" s="334"/>
      <c r="M54" s="334"/>
      <c r="N54" s="334"/>
      <c r="O54" s="334"/>
      <c r="P54" s="334"/>
      <c r="Q54" s="334"/>
      <c r="R54" s="334"/>
      <c r="S54" s="334"/>
      <c r="T54" s="334"/>
      <c r="U54" s="334"/>
      <c r="V54" s="334"/>
      <c r="W54" s="334"/>
      <c r="X54" s="334"/>
      <c r="Y54" s="334"/>
      <c r="Z54" s="334"/>
      <c r="AA54" s="334"/>
      <c r="AB54" s="334"/>
      <c r="AC54" s="334"/>
      <c r="AD54" s="335"/>
      <c r="AE54" s="30"/>
      <c r="AF54" s="30"/>
      <c r="AG54" s="30"/>
      <c r="AH54" s="30"/>
      <c r="AI54" s="30"/>
      <c r="AJ54" s="30"/>
      <c r="AK54" s="30"/>
      <c r="AL54" s="30"/>
      <c r="AM54" s="30"/>
      <c r="AN54" s="30"/>
    </row>
    <row r="55" spans="1:40" ht="27.75" customHeight="1">
      <c r="A55" s="30"/>
      <c r="B55" s="30"/>
      <c r="C55" s="336"/>
      <c r="D55" s="337"/>
      <c r="E55" s="337"/>
      <c r="F55" s="337"/>
      <c r="G55" s="337"/>
      <c r="H55" s="337"/>
      <c r="I55" s="337"/>
      <c r="J55" s="337"/>
      <c r="K55" s="337"/>
      <c r="L55" s="337"/>
      <c r="M55" s="337"/>
      <c r="N55" s="337"/>
      <c r="O55" s="337"/>
      <c r="P55" s="337"/>
      <c r="Q55" s="337"/>
      <c r="R55" s="337"/>
      <c r="S55" s="337"/>
      <c r="T55" s="337"/>
      <c r="U55" s="337"/>
      <c r="V55" s="337"/>
      <c r="W55" s="337"/>
      <c r="X55" s="337"/>
      <c r="Y55" s="337"/>
      <c r="Z55" s="337"/>
      <c r="AA55" s="337"/>
      <c r="AB55" s="337"/>
      <c r="AC55" s="337"/>
      <c r="AD55" s="338"/>
      <c r="AE55" s="30"/>
      <c r="AF55" s="30"/>
      <c r="AG55" s="30"/>
      <c r="AH55" s="30"/>
      <c r="AI55" s="30"/>
      <c r="AJ55" s="30"/>
      <c r="AK55" s="30"/>
      <c r="AL55" s="30"/>
      <c r="AM55" s="30"/>
      <c r="AN55" s="30"/>
    </row>
    <row r="56" spans="1:40" ht="27.75" customHeight="1">
      <c r="A56" s="30"/>
      <c r="B56" s="30"/>
      <c r="C56" s="88"/>
      <c r="D56" s="211" t="s">
        <v>94</v>
      </c>
      <c r="E56" s="211"/>
      <c r="F56" s="211"/>
      <c r="G56" s="90"/>
      <c r="H56" s="89" t="s">
        <v>0</v>
      </c>
      <c r="I56" s="41"/>
      <c r="J56" s="89" t="s">
        <v>8</v>
      </c>
      <c r="K56" s="41"/>
      <c r="L56" s="89" t="s">
        <v>9</v>
      </c>
      <c r="M56" s="41"/>
      <c r="N56" s="41"/>
      <c r="O56" s="41"/>
      <c r="P56" s="41"/>
      <c r="Q56" s="41"/>
      <c r="R56" s="41"/>
      <c r="S56" s="91"/>
      <c r="T56" s="91"/>
      <c r="U56" s="91"/>
      <c r="V56" s="91"/>
      <c r="W56" s="91"/>
      <c r="X56" s="91"/>
      <c r="Y56" s="41"/>
      <c r="Z56" s="41"/>
      <c r="AA56" s="41"/>
      <c r="AB56" s="41"/>
      <c r="AC56" s="41"/>
      <c r="AD56" s="92"/>
      <c r="AE56" s="30"/>
      <c r="AF56" s="30"/>
      <c r="AG56" s="30"/>
      <c r="AH56" s="30"/>
      <c r="AI56" s="30"/>
      <c r="AJ56" s="30"/>
      <c r="AK56" s="30"/>
      <c r="AL56" s="30"/>
      <c r="AM56" s="30"/>
      <c r="AN56" s="30"/>
    </row>
    <row r="57" spans="1:40" ht="27.75" customHeight="1">
      <c r="A57" s="30"/>
      <c r="B57" s="30"/>
      <c r="C57" s="93"/>
      <c r="D57" s="41"/>
      <c r="E57" s="41"/>
      <c r="F57" s="94"/>
      <c r="G57" s="94"/>
      <c r="H57" s="94"/>
      <c r="I57" s="94"/>
      <c r="J57" s="251"/>
      <c r="K57" s="251"/>
      <c r="L57" s="251"/>
      <c r="M57" s="251"/>
      <c r="N57" s="251"/>
      <c r="O57" s="251"/>
      <c r="P57" s="251"/>
      <c r="Q57" s="252" t="s">
        <v>51</v>
      </c>
      <c r="R57" s="253"/>
      <c r="S57" s="253"/>
      <c r="T57" s="253"/>
      <c r="U57" s="251"/>
      <c r="V57" s="251"/>
      <c r="W57" s="251"/>
      <c r="X57" s="251"/>
      <c r="Y57" s="251"/>
      <c r="Z57" s="251"/>
      <c r="AA57" s="251"/>
      <c r="AB57" s="95" t="s">
        <v>5</v>
      </c>
      <c r="AC57" s="41"/>
      <c r="AD57" s="92"/>
      <c r="AE57" s="30"/>
      <c r="AF57" s="30"/>
      <c r="AG57" s="30"/>
      <c r="AH57" s="30"/>
      <c r="AI57" s="30"/>
      <c r="AJ57" s="30"/>
      <c r="AK57" s="30"/>
      <c r="AL57" s="30"/>
      <c r="AM57" s="30"/>
      <c r="AN57" s="30"/>
    </row>
    <row r="58" spans="1:40" ht="22.5" customHeight="1" thickBot="1">
      <c r="A58" s="30"/>
      <c r="B58" s="30"/>
      <c r="C58" s="96"/>
      <c r="D58" s="97"/>
      <c r="E58" s="97"/>
      <c r="F58" s="97"/>
      <c r="G58" s="97"/>
      <c r="H58" s="97"/>
      <c r="I58" s="97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9"/>
      <c r="Y58" s="99"/>
      <c r="Z58" s="99"/>
      <c r="AA58" s="99"/>
      <c r="AB58" s="99"/>
      <c r="AC58" s="100"/>
      <c r="AD58" s="101"/>
      <c r="AE58" s="30"/>
      <c r="AF58" s="30"/>
      <c r="AG58" s="30"/>
      <c r="AH58" s="30"/>
      <c r="AI58" s="30"/>
      <c r="AJ58" s="30"/>
      <c r="AK58" s="30"/>
      <c r="AL58" s="30"/>
      <c r="AM58" s="30"/>
      <c r="AN58" s="30"/>
    </row>
    <row r="59" spans="1:40" ht="21" customHeight="1">
      <c r="A59" s="30"/>
      <c r="B59" s="30"/>
      <c r="C59" s="71"/>
      <c r="D59" s="71"/>
      <c r="E59" s="71"/>
      <c r="F59" s="71"/>
      <c r="G59" s="71"/>
      <c r="H59" s="71"/>
      <c r="I59" s="71"/>
      <c r="J59" s="72"/>
      <c r="K59" s="72"/>
      <c r="L59" s="72"/>
      <c r="M59" s="72"/>
      <c r="N59" s="72"/>
      <c r="O59" s="72"/>
      <c r="P59" s="72"/>
      <c r="Q59" s="72"/>
      <c r="R59" s="72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</row>
    <row r="60" spans="1:40" ht="21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K60" s="30"/>
      <c r="AL60" s="30"/>
      <c r="AM60" s="30"/>
      <c r="AN60" s="30"/>
    </row>
    <row r="61" spans="1:40" ht="21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K61" s="30"/>
      <c r="AL61" s="30"/>
      <c r="AM61" s="30"/>
      <c r="AN61" s="30"/>
    </row>
  </sheetData>
  <mergeCells count="305">
    <mergeCell ref="L40:M41"/>
    <mergeCell ref="N40:P41"/>
    <mergeCell ref="Q40:R41"/>
    <mergeCell ref="S42:S43"/>
    <mergeCell ref="T42:T43"/>
    <mergeCell ref="U42:U43"/>
    <mergeCell ref="V42:V43"/>
    <mergeCell ref="W42:W43"/>
    <mergeCell ref="X42:AD42"/>
    <mergeCell ref="X43:AD43"/>
    <mergeCell ref="L42:M43"/>
    <mergeCell ref="N42:P43"/>
    <mergeCell ref="Q42:R43"/>
    <mergeCell ref="N38:P39"/>
    <mergeCell ref="Q38:R39"/>
    <mergeCell ref="S40:S41"/>
    <mergeCell ref="T40:T41"/>
    <mergeCell ref="U40:U41"/>
    <mergeCell ref="V40:V41"/>
    <mergeCell ref="W40:W41"/>
    <mergeCell ref="X40:AD40"/>
    <mergeCell ref="X41:AD41"/>
    <mergeCell ref="L12:M13"/>
    <mergeCell ref="N12:P13"/>
    <mergeCell ref="Q12:W13"/>
    <mergeCell ref="F11:O11"/>
    <mergeCell ref="D36:I37"/>
    <mergeCell ref="J36:K37"/>
    <mergeCell ref="L36:M37"/>
    <mergeCell ref="N36:P37"/>
    <mergeCell ref="Q36:R37"/>
    <mergeCell ref="S36:S37"/>
    <mergeCell ref="D34:I35"/>
    <mergeCell ref="J34:K35"/>
    <mergeCell ref="L34:M35"/>
    <mergeCell ref="N34:P35"/>
    <mergeCell ref="Q34:R35"/>
    <mergeCell ref="S34:S35"/>
    <mergeCell ref="T34:T35"/>
    <mergeCell ref="L32:M33"/>
    <mergeCell ref="N32:P33"/>
    <mergeCell ref="Q32:R33"/>
    <mergeCell ref="S32:S33"/>
    <mergeCell ref="T32:T33"/>
    <mergeCell ref="U32:U33"/>
    <mergeCell ref="T36:T37"/>
    <mergeCell ref="N16:P17"/>
    <mergeCell ref="Q16:R17"/>
    <mergeCell ref="S16:S17"/>
    <mergeCell ref="T16:T17"/>
    <mergeCell ref="U16:U17"/>
    <mergeCell ref="U18:U19"/>
    <mergeCell ref="N18:P19"/>
    <mergeCell ref="S9:Y9"/>
    <mergeCell ref="S10:Y10"/>
    <mergeCell ref="V52:V53"/>
    <mergeCell ref="W52:W53"/>
    <mergeCell ref="J57:P57"/>
    <mergeCell ref="V50:V51"/>
    <mergeCell ref="W50:W51"/>
    <mergeCell ref="Q57:T57"/>
    <mergeCell ref="U57:AA57"/>
    <mergeCell ref="X53:AD53"/>
    <mergeCell ref="T50:T51"/>
    <mergeCell ref="C54:AD55"/>
    <mergeCell ref="N52:P53"/>
    <mergeCell ref="Q52:R53"/>
    <mergeCell ref="S52:S53"/>
    <mergeCell ref="D56:F56"/>
    <mergeCell ref="L52:M53"/>
    <mergeCell ref="X52:AD52"/>
    <mergeCell ref="T52:T53"/>
    <mergeCell ref="U52:U53"/>
    <mergeCell ref="V48:V49"/>
    <mergeCell ref="V46:V47"/>
    <mergeCell ref="W46:W47"/>
    <mergeCell ref="W48:W49"/>
    <mergeCell ref="T48:T49"/>
    <mergeCell ref="U46:U47"/>
    <mergeCell ref="V32:V33"/>
    <mergeCell ref="W32:W33"/>
    <mergeCell ref="U34:U35"/>
    <mergeCell ref="U36:U37"/>
    <mergeCell ref="V36:V37"/>
    <mergeCell ref="W36:W37"/>
    <mergeCell ref="V34:V35"/>
    <mergeCell ref="W34:W35"/>
    <mergeCell ref="T38:T39"/>
    <mergeCell ref="U38:U39"/>
    <mergeCell ref="V38:V39"/>
    <mergeCell ref="W38:W39"/>
    <mergeCell ref="L16:M17"/>
    <mergeCell ref="Q14:R15"/>
    <mergeCell ref="Q18:R19"/>
    <mergeCell ref="L24:M25"/>
    <mergeCell ref="L22:M23"/>
    <mergeCell ref="L20:M21"/>
    <mergeCell ref="L18:M19"/>
    <mergeCell ref="W20:W21"/>
    <mergeCell ref="V30:V31"/>
    <mergeCell ref="W30:W31"/>
    <mergeCell ref="N24:P25"/>
    <mergeCell ref="Q24:R25"/>
    <mergeCell ref="S24:S25"/>
    <mergeCell ref="T24:T25"/>
    <mergeCell ref="U24:U25"/>
    <mergeCell ref="V24:V25"/>
    <mergeCell ref="S26:S27"/>
    <mergeCell ref="N20:P21"/>
    <mergeCell ref="Q20:R21"/>
    <mergeCell ref="S20:S21"/>
    <mergeCell ref="T20:T21"/>
    <mergeCell ref="U20:U21"/>
    <mergeCell ref="V20:V21"/>
    <mergeCell ref="Q30:R31"/>
    <mergeCell ref="AH10:AI10"/>
    <mergeCell ref="AH11:AI11"/>
    <mergeCell ref="X30:AD30"/>
    <mergeCell ref="X44:AD44"/>
    <mergeCell ref="X46:AD46"/>
    <mergeCell ref="X48:AD48"/>
    <mergeCell ref="AG20:AJ22"/>
    <mergeCell ref="X17:AD17"/>
    <mergeCell ref="Z11:AD11"/>
    <mergeCell ref="X14:AD14"/>
    <mergeCell ref="X32:AD32"/>
    <mergeCell ref="X33:AD33"/>
    <mergeCell ref="X36:AD36"/>
    <mergeCell ref="X37:AD37"/>
    <mergeCell ref="X34:AD34"/>
    <mergeCell ref="X35:AD35"/>
    <mergeCell ref="X38:AD38"/>
    <mergeCell ref="X39:AD39"/>
    <mergeCell ref="X16:AD16"/>
    <mergeCell ref="AC5:AD6"/>
    <mergeCell ref="AA9:AB9"/>
    <mergeCell ref="AC9:AD9"/>
    <mergeCell ref="AA10:AB10"/>
    <mergeCell ref="AC10:AD10"/>
    <mergeCell ref="X21:AD21"/>
    <mergeCell ref="S8:Y8"/>
    <mergeCell ref="T14:T15"/>
    <mergeCell ref="X15:AD15"/>
    <mergeCell ref="V16:V17"/>
    <mergeCell ref="W16:W17"/>
    <mergeCell ref="S14:S15"/>
    <mergeCell ref="U14:U15"/>
    <mergeCell ref="V14:V15"/>
    <mergeCell ref="W14:W15"/>
    <mergeCell ref="V18:V19"/>
    <mergeCell ref="W18:W19"/>
    <mergeCell ref="X19:AD19"/>
    <mergeCell ref="X18:AD18"/>
    <mergeCell ref="X20:AD20"/>
    <mergeCell ref="S18:S19"/>
    <mergeCell ref="S11:Y11"/>
    <mergeCell ref="T18:T19"/>
    <mergeCell ref="X22:AD22"/>
    <mergeCell ref="X24:AD24"/>
    <mergeCell ref="U22:U23"/>
    <mergeCell ref="V22:V23"/>
    <mergeCell ref="W22:W23"/>
    <mergeCell ref="W24:W25"/>
    <mergeCell ref="L28:M29"/>
    <mergeCell ref="L26:M27"/>
    <mergeCell ref="N28:P29"/>
    <mergeCell ref="Q28:R29"/>
    <mergeCell ref="X25:AD25"/>
    <mergeCell ref="X23:AD23"/>
    <mergeCell ref="N22:P23"/>
    <mergeCell ref="Q22:R23"/>
    <mergeCell ref="S22:S23"/>
    <mergeCell ref="T22:T23"/>
    <mergeCell ref="U28:U29"/>
    <mergeCell ref="V28:V29"/>
    <mergeCell ref="W28:W29"/>
    <mergeCell ref="N26:P27"/>
    <mergeCell ref="Q26:R27"/>
    <mergeCell ref="S28:S29"/>
    <mergeCell ref="T28:T29"/>
    <mergeCell ref="L30:M31"/>
    <mergeCell ref="X29:AD29"/>
    <mergeCell ref="X27:AD27"/>
    <mergeCell ref="X28:AD28"/>
    <mergeCell ref="U26:U27"/>
    <mergeCell ref="V26:V27"/>
    <mergeCell ref="W26:W27"/>
    <mergeCell ref="X45:AD45"/>
    <mergeCell ref="X31:AD31"/>
    <mergeCell ref="N44:P45"/>
    <mergeCell ref="Q44:R45"/>
    <mergeCell ref="S44:S45"/>
    <mergeCell ref="T44:T45"/>
    <mergeCell ref="U44:U45"/>
    <mergeCell ref="V44:V45"/>
    <mergeCell ref="W44:W45"/>
    <mergeCell ref="N30:P31"/>
    <mergeCell ref="X26:AD26"/>
    <mergeCell ref="S30:S31"/>
    <mergeCell ref="T30:T31"/>
    <mergeCell ref="U30:U31"/>
    <mergeCell ref="T26:T27"/>
    <mergeCell ref="S38:S39"/>
    <mergeCell ref="L38:M39"/>
    <mergeCell ref="X51:AD51"/>
    <mergeCell ref="X50:AD50"/>
    <mergeCell ref="Q48:R49"/>
    <mergeCell ref="V5:X5"/>
    <mergeCell ref="Y5:AA5"/>
    <mergeCell ref="V6:X7"/>
    <mergeCell ref="Y6:AA7"/>
    <mergeCell ref="N46:P47"/>
    <mergeCell ref="L48:M49"/>
    <mergeCell ref="L46:M47"/>
    <mergeCell ref="N48:P49"/>
    <mergeCell ref="L50:M51"/>
    <mergeCell ref="X49:AD49"/>
    <mergeCell ref="X47:AD47"/>
    <mergeCell ref="Q46:R47"/>
    <mergeCell ref="S46:S47"/>
    <mergeCell ref="T46:T47"/>
    <mergeCell ref="S48:S49"/>
    <mergeCell ref="U48:U49"/>
    <mergeCell ref="U50:U51"/>
    <mergeCell ref="N50:P51"/>
    <mergeCell ref="Q50:R51"/>
    <mergeCell ref="S50:S51"/>
    <mergeCell ref="L44:M45"/>
    <mergeCell ref="C2:AA3"/>
    <mergeCell ref="F8:O9"/>
    <mergeCell ref="P8:R8"/>
    <mergeCell ref="P9:R9"/>
    <mergeCell ref="D6:T7"/>
    <mergeCell ref="AA8:AB8"/>
    <mergeCell ref="C14:C15"/>
    <mergeCell ref="D14:I15"/>
    <mergeCell ref="J14:K15"/>
    <mergeCell ref="X12:AD12"/>
    <mergeCell ref="X13:AD13"/>
    <mergeCell ref="D12:I13"/>
    <mergeCell ref="J12:K12"/>
    <mergeCell ref="AC8:AD8"/>
    <mergeCell ref="P11:R11"/>
    <mergeCell ref="J13:K13"/>
    <mergeCell ref="L14:M15"/>
    <mergeCell ref="N14:P15"/>
    <mergeCell ref="F10:O10"/>
    <mergeCell ref="P10:R10"/>
    <mergeCell ref="C8:E9"/>
    <mergeCell ref="C10:E10"/>
    <mergeCell ref="C11:E11"/>
    <mergeCell ref="C12:C13"/>
    <mergeCell ref="C16:C17"/>
    <mergeCell ref="D16:I17"/>
    <mergeCell ref="J16:K17"/>
    <mergeCell ref="C18:C19"/>
    <mergeCell ref="D18:I19"/>
    <mergeCell ref="J18:K19"/>
    <mergeCell ref="C20:C21"/>
    <mergeCell ref="D20:I21"/>
    <mergeCell ref="J20:K21"/>
    <mergeCell ref="C22:C23"/>
    <mergeCell ref="D22:I23"/>
    <mergeCell ref="J22:K23"/>
    <mergeCell ref="C24:C25"/>
    <mergeCell ref="D24:I25"/>
    <mergeCell ref="J24:K25"/>
    <mergeCell ref="C26:C27"/>
    <mergeCell ref="D26:I27"/>
    <mergeCell ref="J26:K27"/>
    <mergeCell ref="C28:C29"/>
    <mergeCell ref="D28:I29"/>
    <mergeCell ref="J28:K29"/>
    <mergeCell ref="C30:C31"/>
    <mergeCell ref="D30:I31"/>
    <mergeCell ref="J30:K31"/>
    <mergeCell ref="C44:C45"/>
    <mergeCell ref="D44:I45"/>
    <mergeCell ref="J44:K45"/>
    <mergeCell ref="C32:C33"/>
    <mergeCell ref="D32:I33"/>
    <mergeCell ref="J32:K33"/>
    <mergeCell ref="C36:C37"/>
    <mergeCell ref="C34:C35"/>
    <mergeCell ref="C38:C39"/>
    <mergeCell ref="D38:I39"/>
    <mergeCell ref="J38:K39"/>
    <mergeCell ref="C40:C41"/>
    <mergeCell ref="D40:I41"/>
    <mergeCell ref="J40:K41"/>
    <mergeCell ref="C42:C43"/>
    <mergeCell ref="D42:I43"/>
    <mergeCell ref="J42:K43"/>
    <mergeCell ref="C46:C47"/>
    <mergeCell ref="D46:I47"/>
    <mergeCell ref="J46:K47"/>
    <mergeCell ref="C48:C49"/>
    <mergeCell ref="D48:I49"/>
    <mergeCell ref="J48:K49"/>
    <mergeCell ref="C52:C53"/>
    <mergeCell ref="D52:I53"/>
    <mergeCell ref="J52:K53"/>
    <mergeCell ref="C50:C51"/>
    <mergeCell ref="D50:I51"/>
    <mergeCell ref="J50:K51"/>
  </mergeCells>
  <phoneticPr fontId="1"/>
  <pageMargins left="0.78740157480314965" right="0.51181102362204722" top="0.94488188976377963" bottom="0.55118110236220474" header="0.31496062992125984" footer="0.31496062992125984"/>
  <pageSetup paperSize="9" scale="95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view="pageBreakPreview" topLeftCell="A2" zoomScaleNormal="100" zoomScaleSheetLayoutView="100" workbookViewId="0">
      <selection activeCell="F43" sqref="F43"/>
    </sheetView>
  </sheetViews>
  <sheetFormatPr defaultRowHeight="13.5"/>
  <cols>
    <col min="1" max="23" width="3.875" customWidth="1"/>
  </cols>
  <sheetData>
    <row r="1" spans="1:23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</row>
    <row r="2" spans="1:23">
      <c r="A2" s="124"/>
      <c r="R2" s="131"/>
      <c r="S2" s="131"/>
      <c r="T2" s="127"/>
      <c r="U2" s="131"/>
      <c r="V2" s="131"/>
      <c r="W2" s="124"/>
    </row>
    <row r="3" spans="1:23">
      <c r="A3" s="124"/>
      <c r="R3" s="131"/>
      <c r="S3" s="131"/>
      <c r="T3" s="131"/>
      <c r="U3" s="127"/>
      <c r="V3" s="131"/>
      <c r="W3" s="124"/>
    </row>
    <row r="4" spans="1:23">
      <c r="A4" s="124"/>
      <c r="R4" s="346" t="s">
        <v>103</v>
      </c>
      <c r="S4" s="346"/>
      <c r="T4" s="346"/>
      <c r="U4" s="346"/>
      <c r="V4" s="127"/>
      <c r="W4" s="124"/>
    </row>
    <row r="5" spans="1:23">
      <c r="A5" s="124"/>
      <c r="R5" s="346"/>
      <c r="S5" s="346"/>
      <c r="T5" s="346"/>
      <c r="U5" s="346"/>
      <c r="V5" s="131"/>
      <c r="W5" s="124"/>
    </row>
    <row r="6" spans="1:23" ht="14.45" customHeight="1">
      <c r="A6" s="124"/>
      <c r="W6" s="124"/>
    </row>
    <row r="7" spans="1:23" ht="14.45" customHeight="1">
      <c r="A7" s="124"/>
      <c r="W7" s="124"/>
    </row>
    <row r="8" spans="1:23" ht="14.45" customHeight="1">
      <c r="A8" s="124"/>
      <c r="D8" s="342" t="s">
        <v>107</v>
      </c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342"/>
      <c r="P8" s="342"/>
      <c r="Q8" s="342"/>
      <c r="R8" s="342"/>
      <c r="S8" s="342"/>
      <c r="T8" s="342"/>
      <c r="W8" s="124"/>
    </row>
    <row r="9" spans="1:23" ht="14.45" customHeight="1">
      <c r="A9" s="124"/>
      <c r="D9" s="342"/>
      <c r="E9" s="342"/>
      <c r="F9" s="342"/>
      <c r="G9" s="342"/>
      <c r="H9" s="342"/>
      <c r="I9" s="342"/>
      <c r="J9" s="342"/>
      <c r="K9" s="342"/>
      <c r="L9" s="342"/>
      <c r="M9" s="342"/>
      <c r="N9" s="342"/>
      <c r="O9" s="342"/>
      <c r="P9" s="342"/>
      <c r="Q9" s="342"/>
      <c r="R9" s="342"/>
      <c r="S9" s="342"/>
      <c r="T9" s="342"/>
      <c r="W9" s="124"/>
    </row>
    <row r="10" spans="1:23">
      <c r="A10" s="124"/>
      <c r="D10" s="342" t="s">
        <v>96</v>
      </c>
      <c r="E10" s="342"/>
      <c r="F10" s="342"/>
      <c r="G10" s="342"/>
      <c r="H10" s="342"/>
      <c r="I10" s="342"/>
      <c r="J10" s="342"/>
      <c r="K10" s="342"/>
      <c r="L10" s="342"/>
      <c r="M10" s="342"/>
      <c r="N10" s="342"/>
      <c r="O10" s="342"/>
      <c r="P10" s="342"/>
      <c r="Q10" s="342"/>
      <c r="R10" s="342"/>
      <c r="S10" s="342"/>
      <c r="T10" s="342"/>
      <c r="W10" s="124"/>
    </row>
    <row r="11" spans="1:23">
      <c r="A11" s="124"/>
      <c r="D11" s="342"/>
      <c r="E11" s="342"/>
      <c r="F11" s="342"/>
      <c r="G11" s="342"/>
      <c r="H11" s="342"/>
      <c r="I11" s="342"/>
      <c r="J11" s="342"/>
      <c r="K11" s="342"/>
      <c r="L11" s="342"/>
      <c r="M11" s="342"/>
      <c r="N11" s="342"/>
      <c r="O11" s="342"/>
      <c r="P11" s="342"/>
      <c r="Q11" s="342"/>
      <c r="R11" s="342"/>
      <c r="S11" s="342"/>
      <c r="T11" s="342"/>
      <c r="W11" s="124"/>
    </row>
    <row r="12" spans="1:23">
      <c r="A12" s="124"/>
      <c r="W12" s="124"/>
    </row>
    <row r="13" spans="1:23">
      <c r="A13" s="124"/>
      <c r="W13" s="124"/>
    </row>
    <row r="14" spans="1:23">
      <c r="A14" s="124"/>
      <c r="W14" s="124"/>
    </row>
    <row r="15" spans="1:23">
      <c r="A15" s="124"/>
      <c r="W15" s="124"/>
    </row>
    <row r="16" spans="1:23">
      <c r="A16" s="124"/>
      <c r="D16" s="345" t="s">
        <v>97</v>
      </c>
      <c r="E16" s="345"/>
      <c r="F16" s="345"/>
      <c r="G16" s="345"/>
      <c r="H16" s="343"/>
      <c r="I16" s="343"/>
      <c r="J16" s="343"/>
      <c r="K16" s="343"/>
      <c r="L16" s="343"/>
      <c r="M16" s="343"/>
      <c r="N16" s="343"/>
      <c r="O16" s="343"/>
      <c r="P16" s="343"/>
      <c r="Q16" s="343"/>
      <c r="R16" s="343"/>
      <c r="S16" s="343"/>
      <c r="T16" s="343"/>
      <c r="W16" s="124"/>
    </row>
    <row r="17" spans="1:23">
      <c r="A17" s="124"/>
      <c r="D17" s="345"/>
      <c r="E17" s="345"/>
      <c r="F17" s="345"/>
      <c r="G17" s="345"/>
      <c r="H17" s="343"/>
      <c r="I17" s="343"/>
      <c r="J17" s="343"/>
      <c r="K17" s="343"/>
      <c r="L17" s="343"/>
      <c r="M17" s="343"/>
      <c r="N17" s="343"/>
      <c r="O17" s="343"/>
      <c r="P17" s="343"/>
      <c r="Q17" s="343"/>
      <c r="R17" s="343"/>
      <c r="S17" s="343"/>
      <c r="T17" s="343"/>
      <c r="W17" s="124"/>
    </row>
    <row r="18" spans="1:23" ht="14.25" thickBot="1">
      <c r="A18" s="124"/>
      <c r="D18" s="341" t="s">
        <v>98</v>
      </c>
      <c r="E18" s="341"/>
      <c r="F18" s="341"/>
      <c r="G18" s="341"/>
      <c r="H18" s="344"/>
      <c r="I18" s="344"/>
      <c r="J18" s="344"/>
      <c r="K18" s="344"/>
      <c r="L18" s="344"/>
      <c r="M18" s="344"/>
      <c r="N18" s="344"/>
      <c r="O18" s="344"/>
      <c r="P18" s="344"/>
      <c r="Q18" s="344"/>
      <c r="R18" s="344"/>
      <c r="S18" s="344"/>
      <c r="T18" s="344"/>
      <c r="W18" s="124"/>
    </row>
    <row r="19" spans="1:23" ht="13.35" customHeight="1" thickTop="1">
      <c r="A19" s="124"/>
      <c r="D19" s="341"/>
      <c r="E19" s="341"/>
      <c r="F19" s="341"/>
      <c r="G19" s="341"/>
      <c r="W19" s="124"/>
    </row>
    <row r="20" spans="1:23" ht="16.350000000000001" customHeight="1">
      <c r="A20" s="124"/>
      <c r="W20" s="124"/>
    </row>
    <row r="21" spans="1:23" ht="16.350000000000001" customHeight="1">
      <c r="A21" s="124"/>
      <c r="J21" s="345" t="s">
        <v>100</v>
      </c>
      <c r="K21" s="345"/>
      <c r="L21" s="345"/>
      <c r="M21" s="129"/>
      <c r="N21" s="129"/>
      <c r="O21" s="129"/>
      <c r="P21" s="345" t="s">
        <v>101</v>
      </c>
      <c r="Q21" s="345"/>
      <c r="R21" s="345"/>
      <c r="S21" s="130"/>
      <c r="W21" s="124"/>
    </row>
    <row r="22" spans="1:23" ht="13.7" customHeight="1">
      <c r="A22" s="124"/>
      <c r="I22" s="130"/>
      <c r="J22" s="345"/>
      <c r="K22" s="345"/>
      <c r="L22" s="345"/>
      <c r="M22" s="129"/>
      <c r="N22" s="128" t="s">
        <v>99</v>
      </c>
      <c r="O22" s="129"/>
      <c r="P22" s="345"/>
      <c r="Q22" s="345"/>
      <c r="R22" s="345"/>
      <c r="S22" s="130"/>
      <c r="W22" s="124"/>
    </row>
    <row r="23" spans="1:23" ht="17.25">
      <c r="A23" s="124"/>
      <c r="I23" s="130"/>
      <c r="J23" s="345"/>
      <c r="K23" s="345"/>
      <c r="L23" s="345"/>
      <c r="M23" s="129"/>
      <c r="N23" s="129"/>
      <c r="O23" s="129"/>
      <c r="P23" s="345"/>
      <c r="Q23" s="345"/>
      <c r="R23" s="345"/>
      <c r="S23" s="130"/>
      <c r="W23" s="124"/>
    </row>
    <row r="24" spans="1:23">
      <c r="A24" s="124"/>
      <c r="W24" s="133"/>
    </row>
    <row r="25" spans="1:23">
      <c r="A25" s="124"/>
      <c r="J25" s="341" t="s">
        <v>102</v>
      </c>
      <c r="K25" s="341"/>
      <c r="L25" s="341"/>
      <c r="M25" s="341"/>
      <c r="N25" s="341"/>
      <c r="O25" s="341"/>
      <c r="P25" s="341"/>
      <c r="Q25" s="341"/>
      <c r="R25" s="341"/>
      <c r="W25" s="133"/>
    </row>
    <row r="26" spans="1:23">
      <c r="A26" s="124"/>
      <c r="J26" s="341"/>
      <c r="K26" s="341"/>
      <c r="L26" s="341"/>
      <c r="M26" s="341"/>
      <c r="N26" s="341"/>
      <c r="O26" s="341"/>
      <c r="P26" s="341"/>
      <c r="Q26" s="341"/>
      <c r="R26" s="341"/>
      <c r="W26" s="133"/>
    </row>
    <row r="27" spans="1:23">
      <c r="A27" s="124"/>
      <c r="W27" s="124"/>
    </row>
    <row r="28" spans="1:23" ht="14.25" thickBot="1">
      <c r="A28" s="124"/>
      <c r="W28" s="124"/>
    </row>
    <row r="29" spans="1:23" ht="17.25">
      <c r="A29" s="124"/>
      <c r="D29" s="348" t="s">
        <v>106</v>
      </c>
      <c r="E29" s="349"/>
      <c r="F29" s="349"/>
      <c r="G29" s="349"/>
      <c r="H29" s="349"/>
      <c r="I29" s="349"/>
      <c r="J29" s="349"/>
      <c r="K29" s="349"/>
      <c r="L29" s="349"/>
      <c r="M29" s="349"/>
      <c r="N29" s="349"/>
      <c r="O29" s="349"/>
      <c r="P29" s="349"/>
      <c r="Q29" s="349"/>
      <c r="R29" s="349"/>
      <c r="S29" s="349"/>
      <c r="T29" s="350"/>
      <c r="U29" s="128"/>
      <c r="W29" s="124"/>
    </row>
    <row r="30" spans="1:23" ht="16.350000000000001" customHeight="1">
      <c r="A30" s="124"/>
      <c r="D30" s="351"/>
      <c r="E30" s="352"/>
      <c r="F30" s="352"/>
      <c r="G30" s="352"/>
      <c r="H30" s="352"/>
      <c r="I30" s="352"/>
      <c r="J30" s="352"/>
      <c r="K30" s="352"/>
      <c r="L30" s="352"/>
      <c r="M30" s="352"/>
      <c r="N30" s="352"/>
      <c r="O30" s="352"/>
      <c r="P30" s="352"/>
      <c r="Q30" s="352"/>
      <c r="R30" s="352"/>
      <c r="S30" s="352"/>
      <c r="T30" s="353"/>
      <c r="U30" s="128"/>
      <c r="W30" s="124"/>
    </row>
    <row r="31" spans="1:23" ht="16.350000000000001" customHeight="1">
      <c r="A31" s="124"/>
      <c r="D31" s="351"/>
      <c r="E31" s="352"/>
      <c r="F31" s="352"/>
      <c r="G31" s="352"/>
      <c r="H31" s="352"/>
      <c r="I31" s="352"/>
      <c r="J31" s="352"/>
      <c r="K31" s="352"/>
      <c r="L31" s="352"/>
      <c r="M31" s="352"/>
      <c r="N31" s="352"/>
      <c r="O31" s="352"/>
      <c r="P31" s="352"/>
      <c r="Q31" s="352"/>
      <c r="R31" s="352"/>
      <c r="S31" s="352"/>
      <c r="T31" s="353"/>
      <c r="U31" s="128"/>
      <c r="W31" s="124"/>
    </row>
    <row r="32" spans="1:23" ht="16.350000000000001" customHeight="1">
      <c r="A32" s="124"/>
      <c r="D32" s="351"/>
      <c r="E32" s="352"/>
      <c r="F32" s="352"/>
      <c r="G32" s="352"/>
      <c r="H32" s="352"/>
      <c r="I32" s="352"/>
      <c r="J32" s="352"/>
      <c r="K32" s="352"/>
      <c r="L32" s="352"/>
      <c r="M32" s="352"/>
      <c r="N32" s="352"/>
      <c r="O32" s="352"/>
      <c r="P32" s="352"/>
      <c r="Q32" s="352"/>
      <c r="R32" s="352"/>
      <c r="S32" s="352"/>
      <c r="T32" s="353"/>
      <c r="W32" s="124"/>
    </row>
    <row r="33" spans="1:23" ht="16.350000000000001" customHeight="1" thickBot="1">
      <c r="A33" s="124"/>
      <c r="D33" s="354"/>
      <c r="E33" s="355"/>
      <c r="F33" s="355"/>
      <c r="G33" s="355"/>
      <c r="H33" s="355"/>
      <c r="I33" s="355"/>
      <c r="J33" s="355"/>
      <c r="K33" s="355"/>
      <c r="L33" s="355"/>
      <c r="M33" s="355"/>
      <c r="N33" s="355"/>
      <c r="O33" s="355"/>
      <c r="P33" s="355"/>
      <c r="Q33" s="355"/>
      <c r="R33" s="355"/>
      <c r="S33" s="355"/>
      <c r="T33" s="356"/>
      <c r="W33" s="124"/>
    </row>
    <row r="34" spans="1:23" ht="16.350000000000001" customHeight="1">
      <c r="A34" s="124"/>
      <c r="J34" s="132"/>
      <c r="K34" s="132"/>
      <c r="L34" s="132"/>
      <c r="M34" s="132"/>
      <c r="N34" s="132"/>
      <c r="O34" s="132"/>
      <c r="P34" s="132"/>
      <c r="Q34" s="132"/>
      <c r="R34" s="132"/>
      <c r="W34" s="124"/>
    </row>
    <row r="35" spans="1:23" ht="16.350000000000001" customHeight="1">
      <c r="A35" s="124"/>
      <c r="W35" s="124"/>
    </row>
    <row r="36" spans="1:23" ht="16.350000000000001" customHeight="1">
      <c r="A36" s="124"/>
      <c r="W36" s="124"/>
    </row>
    <row r="37" spans="1:23" ht="16.350000000000001" customHeight="1">
      <c r="A37" s="124"/>
      <c r="W37" s="124"/>
    </row>
    <row r="38" spans="1:23">
      <c r="A38" s="124"/>
      <c r="W38" s="124"/>
    </row>
    <row r="39" spans="1:23">
      <c r="A39" s="124"/>
      <c r="D39" s="360" t="s">
        <v>104</v>
      </c>
      <c r="E39" s="360"/>
      <c r="F39" s="360"/>
      <c r="G39" s="360"/>
      <c r="H39" s="360"/>
      <c r="I39" s="360"/>
      <c r="J39" s="360"/>
      <c r="K39" s="360"/>
      <c r="L39" s="360"/>
      <c r="M39" s="360"/>
      <c r="N39" s="360"/>
      <c r="O39" s="360"/>
      <c r="P39" s="360"/>
      <c r="Q39" s="360"/>
      <c r="R39" s="360"/>
      <c r="S39" s="360"/>
      <c r="W39" s="124"/>
    </row>
    <row r="40" spans="1:23" ht="13.35" customHeight="1">
      <c r="A40" s="124"/>
      <c r="D40" s="360"/>
      <c r="E40" s="360"/>
      <c r="F40" s="360"/>
      <c r="G40" s="360"/>
      <c r="H40" s="360"/>
      <c r="I40" s="360"/>
      <c r="J40" s="360"/>
      <c r="K40" s="360"/>
      <c r="L40" s="360"/>
      <c r="M40" s="360"/>
      <c r="N40" s="360"/>
      <c r="O40" s="360"/>
      <c r="P40" s="360"/>
      <c r="Q40" s="360"/>
      <c r="R40" s="360"/>
      <c r="S40" s="360"/>
      <c r="W40" s="124"/>
    </row>
    <row r="41" spans="1:23" ht="13.35" customHeight="1">
      <c r="A41" s="124"/>
      <c r="W41" s="124"/>
    </row>
    <row r="42" spans="1:23">
      <c r="A42" s="124"/>
      <c r="D42" s="357" t="s">
        <v>94</v>
      </c>
      <c r="E42" s="357"/>
      <c r="F42" s="134" t="s">
        <v>108</v>
      </c>
      <c r="G42" s="126" t="s">
        <v>0</v>
      </c>
      <c r="H42" s="126"/>
      <c r="I42" s="126" t="s">
        <v>91</v>
      </c>
      <c r="J42" s="126"/>
      <c r="K42" s="126" t="s">
        <v>92</v>
      </c>
      <c r="L42" s="125"/>
      <c r="W42" s="124"/>
    </row>
    <row r="43" spans="1:23" ht="14.45" customHeight="1">
      <c r="A43" s="124"/>
      <c r="W43" s="124"/>
    </row>
    <row r="44" spans="1:23">
      <c r="A44" s="124"/>
      <c r="C44" s="251"/>
      <c r="D44" s="251"/>
      <c r="E44" s="251"/>
      <c r="F44" s="251"/>
      <c r="G44" s="251"/>
      <c r="H44" s="251"/>
      <c r="I44" s="251"/>
      <c r="J44" s="359" t="s">
        <v>51</v>
      </c>
      <c r="K44" s="359"/>
      <c r="L44" s="359"/>
      <c r="M44" s="359"/>
      <c r="N44" s="251"/>
      <c r="O44" s="251"/>
      <c r="P44" s="251"/>
      <c r="Q44" s="251"/>
      <c r="R44" s="251"/>
      <c r="S44" s="251"/>
      <c r="T44" s="251"/>
      <c r="U44" s="95" t="s">
        <v>5</v>
      </c>
      <c r="V44" s="95"/>
      <c r="W44" s="124"/>
    </row>
    <row r="45" spans="1:23" ht="14.25" thickBot="1">
      <c r="A45" s="124"/>
      <c r="C45" s="358"/>
      <c r="D45" s="358"/>
      <c r="E45" s="358"/>
      <c r="F45" s="358"/>
      <c r="G45" s="358"/>
      <c r="H45" s="358"/>
      <c r="I45" s="358"/>
      <c r="J45" s="359"/>
      <c r="K45" s="359"/>
      <c r="L45" s="359"/>
      <c r="M45" s="359"/>
      <c r="N45" s="358"/>
      <c r="O45" s="358"/>
      <c r="P45" s="358"/>
      <c r="Q45" s="358"/>
      <c r="R45" s="358"/>
      <c r="S45" s="358"/>
      <c r="T45" s="358"/>
      <c r="U45" s="95"/>
      <c r="V45" s="95"/>
      <c r="W45" s="124"/>
    </row>
    <row r="46" spans="1:23" ht="14.45" customHeight="1" thickTop="1">
      <c r="A46" s="124"/>
      <c r="W46" s="124"/>
    </row>
    <row r="47" spans="1:23">
      <c r="A47" s="124"/>
      <c r="J47" s="347" t="s">
        <v>105</v>
      </c>
      <c r="K47" s="347"/>
      <c r="L47" s="347"/>
      <c r="M47" s="347"/>
      <c r="N47" s="343"/>
      <c r="O47" s="343"/>
      <c r="P47" s="343"/>
      <c r="Q47" s="343"/>
      <c r="R47" s="343"/>
      <c r="S47" s="343"/>
      <c r="T47" s="343"/>
      <c r="W47" s="124"/>
    </row>
    <row r="48" spans="1:23" ht="14.25" thickBot="1">
      <c r="A48" s="124"/>
      <c r="J48" s="347"/>
      <c r="K48" s="347"/>
      <c r="L48" s="347"/>
      <c r="M48" s="347"/>
      <c r="N48" s="344"/>
      <c r="O48" s="344"/>
      <c r="P48" s="344"/>
      <c r="Q48" s="344"/>
      <c r="R48" s="344"/>
      <c r="S48" s="344"/>
      <c r="T48" s="344"/>
      <c r="W48" s="124"/>
    </row>
    <row r="49" spans="1:23" ht="14.25" thickTop="1">
      <c r="A49" s="124"/>
      <c r="W49" s="124"/>
    </row>
    <row r="50" spans="1:23">
      <c r="A50" s="124"/>
      <c r="W50" s="124"/>
    </row>
    <row r="51" spans="1:23">
      <c r="A51" s="124"/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</row>
  </sheetData>
  <mergeCells count="17">
    <mergeCell ref="R4:U5"/>
    <mergeCell ref="D16:G17"/>
    <mergeCell ref="D18:G19"/>
    <mergeCell ref="J47:M48"/>
    <mergeCell ref="N47:T48"/>
    <mergeCell ref="D29:T33"/>
    <mergeCell ref="D42:E42"/>
    <mergeCell ref="C44:I45"/>
    <mergeCell ref="J44:M45"/>
    <mergeCell ref="N44:T45"/>
    <mergeCell ref="D39:S40"/>
    <mergeCell ref="J25:R26"/>
    <mergeCell ref="D8:T9"/>
    <mergeCell ref="D10:T11"/>
    <mergeCell ref="H16:T18"/>
    <mergeCell ref="J21:L23"/>
    <mergeCell ref="P21:R23"/>
  </mergeCells>
  <phoneticPr fontId="1"/>
  <pageMargins left="0.59055118110236227" right="0.59055118110236227" top="0.59055118110236227" bottom="0.59055118110236227" header="0.31496062992125984" footer="0.31496062992125984"/>
  <pageSetup paperSize="9" scale="113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部員名簿</vt:lpstr>
      <vt:lpstr>部員名簿から引用（様式１）</vt:lpstr>
      <vt:lpstr>直接入力（様式１）</vt:lpstr>
      <vt:lpstr>様式２</vt:lpstr>
      <vt:lpstr>'直接入力（様式１）'!Print_Area</vt:lpstr>
      <vt:lpstr>部員名簿!Print_Area</vt:lpstr>
      <vt:lpstr>'部員名簿から引用（様式１）'!Print_Area</vt:lpstr>
      <vt:lpstr>様式２!Print_Area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令和5年度_春季選手権大会_参加申込書</dc:title>
  <dc:creator>長崎県立島原南高等学校</dc:creator>
  <cp:lastModifiedBy>池内 克典</cp:lastModifiedBy>
  <cp:lastPrinted>2022-02-23T06:59:47Z</cp:lastPrinted>
  <dcterms:created xsi:type="dcterms:W3CDTF">2007-04-19T23:53:49Z</dcterms:created>
  <dcterms:modified xsi:type="dcterms:W3CDTF">2023-02-20T02:22:15Z</dcterms:modified>
</cp:coreProperties>
</file>